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ой" sheetId="1" r:id="rId1"/>
    <sheet name="Лист2" sheetId="2" r:id="rId2"/>
    <sheet name="Лист3" sheetId="3" r:id="rId3"/>
  </sheets>
  <definedNames>
    <definedName name="_xlnm._FilterDatabase" localSheetId="0" hidden="1">'основной'!$B$19:$K$568</definedName>
    <definedName name="_xlnm.Print_Area" localSheetId="0">'основной'!$B$1:$K$571</definedName>
  </definedNames>
  <calcPr fullCalcOnLoad="1"/>
</workbook>
</file>

<file path=xl/sharedStrings.xml><?xml version="1.0" encoding="utf-8"?>
<sst xmlns="http://schemas.openxmlformats.org/spreadsheetml/2006/main" count="3092" uniqueCount="368">
  <si>
    <t>УТВЕРЖДАЮ:</t>
  </si>
  <si>
    <t>Глава Гайдаровского сельсовета</t>
  </si>
  <si>
    <t>Орджоникидзевского района Республики Хакасия</t>
  </si>
  <si>
    <t>(руководитель)</t>
  </si>
  <si>
    <t>М.П.</t>
  </si>
  <si>
    <t>БЮДЖЕТНАЯ   РОСПИСЬ   РАСХОДОВ</t>
  </si>
  <si>
    <t>Гайдаровского сельсовета Орджоникидзевского района Республики Хакасия</t>
  </si>
  <si>
    <t>(текущий финансовый год)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</si>
  <si>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</si>
  <si>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</si>
  <si>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</si>
  <si>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</si>
  <si>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</si>
  <si>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</si>
  <si>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</si>
  <si>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Общегосударственные вопросы</t>
  </si>
  <si>
    <t>016</t>
  </si>
  <si>
    <t>01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</si>
  <si>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</si>
  <si>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</si>
  <si>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</si>
  <si>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</si>
  <si>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</si>
  <si>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</si>
  <si>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</si>
  <si>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</si>
  <si>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</si>
  <si>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</si>
  <si>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</si>
  <si>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 xml:space="preserve">Закупка товаров, работ и услуг для обеспечения государственных (муниципальных) нужд.                             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</si>
  <si>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</si>
  <si>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</si>
  <si>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</si>
  <si>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</si>
  <si>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</si>
  <si>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</si>
  <si>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</si>
  <si>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</si>
  <si>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</si>
  <si>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</si>
  <si>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</si>
  <si>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</si>
  <si>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</si>
  <si>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</si>
  <si>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</si>
  <si>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</si>
  <si>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</si>
  <si>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</si>
  <si>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</si>
  <si>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</si>
  <si>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</si>
  <si>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</si>
  <si>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</si>
  <si>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</si>
  <si>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</si>
  <si>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</si>
  <si>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</si>
  <si>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</si>
  <si>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</si>
  <si>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</si>
  <si>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08</t>
  </si>
  <si>
    <t>Культура.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</si>
  <si>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</si>
  <si>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</si>
  <si>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</si>
  <si>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</si>
  <si>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</si>
  <si>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Пенсионное обеспечение.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</si>
  <si>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</si>
  <si>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</si>
  <si>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</si>
  <si>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</si>
  <si>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</si>
  <si>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</si>
  <si>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Социальное обеспечение и иные выплаты населению.</t>
  </si>
  <si>
    <t>Физическая культура и спорт</t>
  </si>
  <si>
    <t>11</t>
  </si>
  <si>
    <t>ВСЕГО  РАСХОДОВ:</t>
  </si>
  <si>
    <t>121</t>
  </si>
  <si>
    <t>242</t>
  </si>
  <si>
    <t>Закупка товаров, работ,  услуг в сфере информационно-коммуникационных технологий.</t>
  </si>
  <si>
    <t>244</t>
  </si>
  <si>
    <t xml:space="preserve">Прочая закупка товаров, работ и услуг для обеспечения государственных (муниципальных) нужд.                             </t>
  </si>
  <si>
    <t>852</t>
  </si>
  <si>
    <t>853</t>
  </si>
  <si>
    <t>111</t>
  </si>
  <si>
    <t>Фонд оплаты труда казенных учреждений и взносы по обязательному социальному страхованию.</t>
  </si>
  <si>
    <t>112</t>
  </si>
  <si>
    <t>312</t>
  </si>
  <si>
    <t>Иные пенсии, социальные доплаты к пенсиям.</t>
  </si>
  <si>
    <t>313</t>
  </si>
  <si>
    <t>Пособия, компенсации, меры социальной поддержки по публичным нормативным обязательствам.</t>
  </si>
  <si>
    <t>Главный бухгалтер</t>
  </si>
  <si>
    <t>( в рублях)</t>
  </si>
  <si>
    <t>Проведение спортивных мероприятий, обеспечение подготовки спортивного резерва.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</si>
  <si>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</si>
  <si>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служащих.</t>
  </si>
  <si>
    <t xml:space="preserve">Фонд оплаты труда государственных ( муниципальных ) органов и взносы по обязательному социальному страхованию.                                                                                       </t>
  </si>
  <si>
    <t>4010000000</t>
  </si>
  <si>
    <t>4000000000</t>
  </si>
  <si>
    <t>Обеспечение деятельности подведомственных учреждений ( Сельский клуб ).</t>
  </si>
  <si>
    <t>1400000000</t>
  </si>
  <si>
    <t xml:space="preserve">Обеспечение энергоэффективности и энергосбережения на объектах муниципальной собственности.                            </t>
  </si>
  <si>
    <t xml:space="preserve">Мероприятия, направленные на  энергосбережения и повышение энергитической эффективности..                            </t>
  </si>
  <si>
    <t>1400103000</t>
  </si>
  <si>
    <t>Обеспечение мер борьбы с преступностью и профилактике правонарушений.</t>
  </si>
  <si>
    <t>Мероприятия, направленные на усиление мер по борьбе  с преступностью и профилактике правонарушений.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</si>
  <si>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</si>
  <si>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</si>
  <si>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4020040000</t>
  </si>
  <si>
    <t>4020000000</t>
  </si>
  <si>
    <t xml:space="preserve">Фонд оплаты труда государственных  ( муниципальных ) органов и взносы по обязательному социальному страхованию.                                                                                       </t>
  </si>
  <si>
    <t xml:space="preserve">Фонд оплаты труда государственны  ( муниципальных ) органов и взносы по обязательному социальному страхованию.                                                                                       </t>
  </si>
  <si>
    <t>КОСГУ</t>
  </si>
  <si>
    <t>Резервные фонды</t>
  </si>
  <si>
    <t>Резервные фонды местных администраций</t>
  </si>
  <si>
    <t>Резервные средства</t>
  </si>
  <si>
    <t>870</t>
  </si>
  <si>
    <t xml:space="preserve">Увеличение стоимости нематериальных запасов                                                                    </t>
  </si>
  <si>
    <t xml:space="preserve">Увеличение стоимости основных средств                                                                                                                                                                                                         </t>
  </si>
  <si>
    <t xml:space="preserve">Социальное обеспечение                                                </t>
  </si>
  <si>
    <t xml:space="preserve">Пенсии, пособия выплачиваемые организациями сектора государственного управления                                                                                                                                              </t>
  </si>
  <si>
    <t xml:space="preserve">Заработная плата                                                            </t>
  </si>
  <si>
    <t xml:space="preserve">Прочие расходы                                                              </t>
  </si>
  <si>
    <t xml:space="preserve">Прочие услуги                                                                   </t>
  </si>
  <si>
    <t xml:space="preserve">Услуги по содержанию имущества                         </t>
  </si>
  <si>
    <t xml:space="preserve">Комунальные услуги                                                      </t>
  </si>
  <si>
    <t xml:space="preserve">Транспортные услуги                                                      </t>
  </si>
  <si>
    <t xml:space="preserve">Услуги связи                                                                       </t>
  </si>
  <si>
    <t xml:space="preserve">Заработная плата                                                             </t>
  </si>
  <si>
    <t xml:space="preserve">Увеличение стоимости нематериальных запасов                                                                   </t>
  </si>
  <si>
    <t xml:space="preserve">Прочие расходы                                                             </t>
  </si>
  <si>
    <t xml:space="preserve">Прочие услуги                                                                    </t>
  </si>
  <si>
    <t xml:space="preserve">Транспортные услуги                                                     </t>
  </si>
  <si>
    <t xml:space="preserve">Увеличение стоимости нематериальных запасов                                                                 </t>
  </si>
  <si>
    <t xml:space="preserve">Услуги по содержанию имущества                       </t>
  </si>
  <si>
    <t xml:space="preserve">Услуги связи                                                                        </t>
  </si>
  <si>
    <t xml:space="preserve">Услуги связи                                                                    </t>
  </si>
  <si>
    <t xml:space="preserve">Транспортные услуги                                                  </t>
  </si>
  <si>
    <t xml:space="preserve">Заработная плата                                                          </t>
  </si>
  <si>
    <t xml:space="preserve">Заработная плата                                                           </t>
  </si>
  <si>
    <t xml:space="preserve">Поступление нефинансовых активов                   </t>
  </si>
  <si>
    <t xml:space="preserve">Расходы                                                                                                 </t>
  </si>
  <si>
    <t xml:space="preserve">Социальное обеспечение                                                            </t>
  </si>
  <si>
    <t xml:space="preserve">Расходы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</si>
  <si>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</t>
  </si>
  <si>
    <t xml:space="preserve">Поступление нефинансовых активов     </t>
  </si>
  <si>
    <t xml:space="preserve">Расходы                                                                                                  </t>
  </si>
  <si>
    <t xml:space="preserve">Оплата работ, услуг.                                                       </t>
  </si>
  <si>
    <t xml:space="preserve">Расходы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</si>
  <si>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</t>
  </si>
  <si>
    <t xml:space="preserve">Поступление нефинансовых активов                    </t>
  </si>
  <si>
    <t xml:space="preserve">Оплата работ, услуг.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</si>
  <si>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</t>
  </si>
  <si>
    <t xml:space="preserve">Прочие услуги                                                                        </t>
  </si>
  <si>
    <t>Иные выплаты персоналу казенных учреждений, за исключением фонда оплаты труда.</t>
  </si>
  <si>
    <t>119</t>
  </si>
  <si>
    <t>12</t>
  </si>
  <si>
    <t>831</t>
  </si>
  <si>
    <t>_______________________________( Шевченко М.С.)</t>
  </si>
  <si>
    <t>129</t>
  </si>
  <si>
    <t>851</t>
  </si>
  <si>
    <t xml:space="preserve">Фонд оплаты труда государственных  ( муниципальных ) органов                                                                                        </t>
  </si>
  <si>
    <t>Другие вопросы в области национальной экономики</t>
  </si>
  <si>
    <t>Молодежная политика и оздоровление детей.</t>
  </si>
  <si>
    <t>Культура, кинематография</t>
  </si>
  <si>
    <t>Глава муниципального образования Гайдаровский  сельсовет</t>
  </si>
  <si>
    <t>Обеспечение деятельности органов местного самоуправления, муниципальных учреждений Гайдаровский сельсовет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</si>
  <si>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</si>
  <si>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</si>
  <si>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Начисления на выплаты по оплате труда</t>
  </si>
  <si>
    <t xml:space="preserve">Начисления на выплаты по  оплате труда                               </t>
  </si>
  <si>
    <t xml:space="preserve">Прочие работы, услуги                                                             </t>
  </si>
  <si>
    <t xml:space="preserve">Работы и услуги по содержанию имущества                         </t>
  </si>
  <si>
    <t xml:space="preserve">Прочие работы услуги                                                                   </t>
  </si>
  <si>
    <t>830</t>
  </si>
  <si>
    <t>Исполнение судебных актов</t>
  </si>
  <si>
    <t>800</t>
  </si>
  <si>
    <t xml:space="preserve">Иные бюджетные  ассигнования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</si>
  <si>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оганов), органов местного самоуправления либо должностных лиц этих органов, а также в результате деятельности учреждений</t>
  </si>
  <si>
    <t xml:space="preserve">Расходы                                                   </t>
  </si>
  <si>
    <t xml:space="preserve">Прочие расходы                                  </t>
  </si>
  <si>
    <t>Уплата налогов,сборов и иных платежей</t>
  </si>
  <si>
    <t>Уплата прочих налогов,сборов</t>
  </si>
  <si>
    <t xml:space="preserve">Расходы                                                 </t>
  </si>
  <si>
    <t xml:space="preserve">Прочие расходы                                    </t>
  </si>
  <si>
    <t>Уплата иных платежей</t>
  </si>
  <si>
    <t xml:space="preserve">Расходы                                               </t>
  </si>
  <si>
    <t xml:space="preserve">Прочие расходы                                   </t>
  </si>
  <si>
    <t>уплата налога на имущество организаций и земельного налога</t>
  </si>
  <si>
    <t xml:space="preserve">Прочие работы, услуги                                                                   </t>
  </si>
  <si>
    <t>06</t>
  </si>
  <si>
    <t xml:space="preserve">Прочие работы, услуги                                                                    </t>
  </si>
  <si>
    <t>Работы, услуги по содержанию имущества</t>
  </si>
  <si>
    <t xml:space="preserve">Работы, услуги по содержанию имущества                         </t>
  </si>
  <si>
    <t xml:space="preserve">Работы, услуги по содержанию имущества                        </t>
  </si>
  <si>
    <t>Транспортные услуги</t>
  </si>
  <si>
    <t>Обеспечение проведения выборов и референдумов</t>
  </si>
  <si>
    <t>Проведение выборов (депутатов) в законодательные (представительные) органы Гайдаровского сельсовета</t>
  </si>
  <si>
    <t>4010020002</t>
  </si>
  <si>
    <t xml:space="preserve">Прочие расходы                            </t>
  </si>
  <si>
    <t>Мероприятия направленные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</si>
  <si>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Мероприятия, направленные  поддержку учреждений культуры и текущий ремонт здания                          </t>
  </si>
  <si>
    <t>Проведение работ направленные  на поддержку подразделений добровольной прожарной охраны</t>
  </si>
  <si>
    <t xml:space="preserve">Увеличение стоимости нематериальных запасов ( Софинансирование)                                                                  </t>
  </si>
  <si>
    <t>Проведение работ по обеспечению первичных мер прожарной безопасности</t>
  </si>
  <si>
    <t xml:space="preserve">Увеличение стоимости нематериальных запасов (Софининсирование Республиканский бюждет)                                                                   </t>
  </si>
  <si>
    <t xml:space="preserve">Увеличение стоимости нематериальных запасов    (Софининсирование местный бюждет)                                                                 </t>
  </si>
  <si>
    <t>880</t>
  </si>
  <si>
    <t xml:space="preserve">Увеличение стоимости нематериальных запасов (Софининсирование местный бюждет)                                                                   </t>
  </si>
  <si>
    <t xml:space="preserve">Муниципальная Программа "Профилактика терроризма и  экстремизма на территории Гайдаровского  сельсовета 
на 2020-2022 годы"
</t>
  </si>
  <si>
    <t>Мероприятия, направленные   Развитие Профилактики терроризма и  экстремизма на территории Гайдаровского  сельсовета</t>
  </si>
  <si>
    <t>1700108000</t>
  </si>
  <si>
    <t>1700100000</t>
  </si>
  <si>
    <t>1700000000</t>
  </si>
  <si>
    <t xml:space="preserve">Услуги по содержанию имущества     (Софининсирование местный бюждет)                     </t>
  </si>
  <si>
    <t xml:space="preserve">Увеличение стоимости основных средств                                                                        </t>
  </si>
  <si>
    <t xml:space="preserve">Мероприятия, направленные на  транспортного обеспечения  органов местного самоуправления                                                    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</si>
  <si>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</si>
  <si>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</si>
  <si>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 прочих оборотных запасов ( материалов)</t>
  </si>
  <si>
    <t>Налоги пошлины и сборы</t>
  </si>
  <si>
    <t>Штрафы за нарушение  законодательства о налогах  и сборах, законодательства о страховых взносах</t>
  </si>
  <si>
    <t>Налоги. Пошлины и сборы</t>
  </si>
  <si>
    <t xml:space="preserve">Муниципальная Программа "По вопросам обеспечения пожарной безопасности на территории муниципального образования Гайдаровский  сельсовет
на 2021-2023 годы"
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</si>
  <si>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</si>
  <si>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>Мероприятия, направленные противодействия злоупотреблению наркотикам и их незаконноу обороту</t>
  </si>
  <si>
    <t>Муниципальная программа "Поддержка учреждений  культуры и текущий ремонт зданий на 2020-2023 годы"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</si>
  <si>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</si>
  <si>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Муниципальная программа "Развитие муниципальной службы в муниципальном образовании Гайдаровский сельсовет на 2020-2022 годы.</t>
  </si>
  <si>
    <t>Предупреждение и ликвидация последствий пожаров</t>
  </si>
  <si>
    <t>Закупка энергетических ресурсов</t>
  </si>
  <si>
    <t>247</t>
  </si>
  <si>
    <t>Страхование</t>
  </si>
  <si>
    <t>на 2022 год и на плановый период 2023 и 2024 годов.</t>
  </si>
  <si>
    <t>8мес</t>
  </si>
  <si>
    <t>8 мес</t>
  </si>
  <si>
    <t>Муниципальная программа "Организация Транспортного обеспечения  органов местного самоуправления муниципального образования Гайдаровский сельсовет на 2022 год.</t>
  </si>
  <si>
    <t>Жилищное хозяйство</t>
  </si>
  <si>
    <t>Муниципальная программа "Комплексное развитие сельской территории Гайдаровского сельсовета на 2022-2024 годы"</t>
  </si>
  <si>
    <t>Мероприятия по улучшению жилищных условий для граждан, проживающих на сельской территории</t>
  </si>
  <si>
    <t>Муниципальная программа "Профилактика безнадзорностии и правонарушений  несовершеннолетних  на 2022 год".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</si>
  <si>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2022-2024 годы"</t>
  </si>
  <si>
    <t>Муниципальная программа " Адресная социальная поддержка нетрудоспособного, малообеспеченного населения и семей с детьми на 2022 год".</t>
  </si>
  <si>
    <t>7 мес</t>
  </si>
  <si>
    <t xml:space="preserve">Работы и услуги по содержанию имущества ( Софинансирование Республиканский  бюджет)                                                                   </t>
  </si>
  <si>
    <t xml:space="preserve">Работы и услуги по содержанию имущества ( Софинансирование местный бюджет)                                                                 </t>
  </si>
  <si>
    <t xml:space="preserve">Работы и услуги по содержанию имущества Софинансирование Республиканский  бюджет)                                                                  </t>
  </si>
  <si>
    <t>Обеспечение услугами связи в части предоставления широкополостного доступа к сети "Интернет" социально-значимых объектов</t>
  </si>
  <si>
    <t>Расходы  на  обеспечение услугами связи, предоставление доступа к сети "Интернет"</t>
  </si>
  <si>
    <t>Иные закупки товаров,работ и услуг для обеспечения государственных (муниципальных )нужд</t>
  </si>
  <si>
    <t>Подготовка документов территориального планирования и правил землепользования и застройки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</si>
  <si>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</si>
  <si>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</si>
  <si>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государственныз (муниципальных) нужд </t>
  </si>
  <si>
    <t xml:space="preserve">Оплата работ, услуг                                        </t>
  </si>
  <si>
    <t>Прочие работы, услуги</t>
  </si>
  <si>
    <t>Охрана окружающей среды</t>
  </si>
  <si>
    <t>00</t>
  </si>
  <si>
    <t>Другие вопросы в области охраны окружающей среды</t>
  </si>
  <si>
    <t xml:space="preserve">Прочая закупка товаров ,работ и услуг для обеспечения государственныз (муниципальных) нужд </t>
  </si>
  <si>
    <t xml:space="preserve">Оплата работ, услуг                        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</si>
  <si>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</t>
  </si>
  <si>
    <t>Мероприятия по передаче части полномочий в сфере решения вопросов градостроительной деятельнсоти</t>
  </si>
  <si>
    <t>Администрация Гайдаровского сельсовета</t>
  </si>
  <si>
    <t>40000 00000</t>
  </si>
  <si>
    <t>40100 00000</t>
  </si>
  <si>
    <t>40100 02030</t>
  </si>
  <si>
    <t>40100 02040</t>
  </si>
  <si>
    <t>40100 70230</t>
  </si>
  <si>
    <t>40100 S3450</t>
  </si>
  <si>
    <t>40100 07050</t>
  </si>
  <si>
    <t>14000 00000</t>
  </si>
  <si>
    <t>14001 00000</t>
  </si>
  <si>
    <t>15000 00000</t>
  </si>
  <si>
    <t>15001 00000</t>
  </si>
  <si>
    <t>15001 06000</t>
  </si>
  <si>
    <t>18001 00000</t>
  </si>
  <si>
    <t>18001 09000</t>
  </si>
  <si>
    <t>40100 02050</t>
  </si>
  <si>
    <t>40100 51180</t>
  </si>
  <si>
    <t>19000 00000</t>
  </si>
  <si>
    <t>19001 00000</t>
  </si>
  <si>
    <t>19001 01000</t>
  </si>
  <si>
    <t>19001 02000</t>
  </si>
  <si>
    <t>40100 02180</t>
  </si>
  <si>
    <t>40100 02470</t>
  </si>
  <si>
    <t>40100 S1250</t>
  </si>
  <si>
    <t>40100 S1260</t>
  </si>
  <si>
    <t>40100 20140</t>
  </si>
  <si>
    <t>40100 S3370</t>
  </si>
  <si>
    <t>40100 09050</t>
  </si>
  <si>
    <t>22000 00000</t>
  </si>
  <si>
    <t>22001 00000</t>
  </si>
  <si>
    <t>22001 01000</t>
  </si>
  <si>
    <t>20000 000000</t>
  </si>
  <si>
    <t>20001 00000</t>
  </si>
  <si>
    <t>20001 01000</t>
  </si>
  <si>
    <t>40200 41000</t>
  </si>
  <si>
    <t>40200 42000</t>
  </si>
  <si>
    <t>40200 44000</t>
  </si>
  <si>
    <t>40200 45000</t>
  </si>
  <si>
    <t>40100 S3420</t>
  </si>
  <si>
    <t>12000 00000</t>
  </si>
  <si>
    <t>12001 00000</t>
  </si>
  <si>
    <t>12001 04000</t>
  </si>
  <si>
    <t>13000 00000</t>
  </si>
  <si>
    <t>13001 00000</t>
  </si>
  <si>
    <t>13001 05000</t>
  </si>
  <si>
    <t>16000 00000</t>
  </si>
  <si>
    <t>16001 07000</t>
  </si>
  <si>
    <t>40100 44000</t>
  </si>
  <si>
    <t>40100 45200</t>
  </si>
  <si>
    <t>11000 00000</t>
  </si>
  <si>
    <t>11001 00000</t>
  </si>
  <si>
    <t>11001 02000</t>
  </si>
  <si>
    <t>11001 02100</t>
  </si>
  <si>
    <t>11001 02200</t>
  </si>
  <si>
    <t>40100 70270</t>
  </si>
  <si>
    <t>10000 00000</t>
  </si>
  <si>
    <t>10001 00000</t>
  </si>
  <si>
    <t>10001 01000</t>
  </si>
  <si>
    <t>21001 00000</t>
  </si>
  <si>
    <t>21001 06000</t>
  </si>
  <si>
    <t xml:space="preserve">Прочие работы услуги    РБ                                                              </t>
  </si>
  <si>
    <t xml:space="preserve">Прочие работы услуги    софинансирование                                                              </t>
  </si>
  <si>
    <t>Благоустройство сельских территорий (обустройство площадок накопления твердых коммунальных отходов)</t>
  </si>
  <si>
    <t>Поддержка подразделений добровольной прожарной охраны</t>
  </si>
  <si>
    <t>Обеспечение первичных мер прожарной безопасности</t>
  </si>
  <si>
    <t>Сумма на   2022 год</t>
  </si>
  <si>
    <t>Сумма на 2023год</t>
  </si>
  <si>
    <t>Сумма на   2024 год</t>
  </si>
  <si>
    <t>Бабенко Н.В.</t>
  </si>
  <si>
    <t>Муниципальная программа " Спорт, физкультура и здоровье на 2022 год".</t>
  </si>
  <si>
    <t>Мероприятия в сфере физической культуры и спорта</t>
  </si>
  <si>
    <t xml:space="preserve"> Осуществление государственных полномочий в сфере 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</si>
  <si>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год".</t>
  </si>
  <si>
    <t>2024 год-</t>
  </si>
  <si>
    <t>2023 год-</t>
  </si>
  <si>
    <t>2022 год-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</si>
  <si>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</si>
  <si>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18000 00000</t>
  </si>
  <si>
    <t>21000 00000</t>
  </si>
  <si>
    <t>Сохранение и развитие сети культурно-досуговых учреждений</t>
  </si>
  <si>
    <t>16001 00000</t>
  </si>
  <si>
    <t>14001 03000</t>
  </si>
  <si>
    <t xml:space="preserve">Мероприятия, направленные на  развитие муниципальной службы в муниципальном образовании Гайдаровский сельсовет                         </t>
  </si>
  <si>
    <t xml:space="preserve">Подготовка и повышение квалификации в муниципальном образовании                          </t>
  </si>
  <si>
    <t xml:space="preserve">Организация транспортного обеспечения  органов местного самоуправления                           </t>
  </si>
  <si>
    <t>Мероприятия по усиление мер пожарной безопасности</t>
  </si>
  <si>
    <t>Повышение уровня и качества жизни поселения</t>
  </si>
  <si>
    <t>Создание эффективной системы обращения с отходами производства и потребления</t>
  </si>
  <si>
    <t>Мероприятия направленные на развитие комплексной системы обращения с твердыми коммунальными отходами</t>
  </si>
  <si>
    <t>Обеспечение комплексных меры противодействия злоупотреблению наркотикам и их незаконноу обороту</t>
  </si>
  <si>
    <t xml:space="preserve">Обеспечение профилактики терроризма и  экстремизма на территории Гайдаровского  сельсовета                         </t>
  </si>
  <si>
    <t xml:space="preserve">Увеличение стоимости основных средств      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</si>
  <si>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</si>
  <si>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1400100000</t>
  </si>
  <si>
    <t>243</t>
  </si>
  <si>
    <t>Закупка товаров, работ услуг в целях капитального ремонта государственного (муниципального) имущества</t>
  </si>
  <si>
    <t>2022 г.</t>
  </si>
  <si>
    <t xml:space="preserve">Мероприятия, направленные на реконструкцию уличного освещения с применением современных технологий                        </t>
  </si>
  <si>
    <t>Муниципальная программа "Энергосбережение и повышение энергоэффективности на территории Гайдаровского сельсовета на 2022-2025 годы."</t>
  </si>
  <si>
    <t>(Четырнадцать миллионов триста пятьдесят семь тысяч шестьсот рублей 00 копеек)</t>
  </si>
  <si>
    <t>(Семь миллионов четыреста шестьдесят девять тысяч сто пятьдесят рублей 00 копеек)</t>
  </si>
  <si>
    <t>Прочие несоциальные выплаты персоналу в натуральной форме</t>
  </si>
  <si>
    <t>29   декабря</t>
  </si>
  <si>
    <t>(Тринадцать миллионов двадцать три тысячи четыреста два рубля 00 копеек)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</si>
</sst>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4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49" fontId="15" fillId="0" borderId="14" xfId="0" applyNumberFormat="1" applyFont="1" applyBorder="1" applyAlignment="1">
      <alignment vertical="top" wrapText="1"/>
    </xf>
    <xf numFmtId="49" fontId="14" fillId="34" borderId="12" xfId="0" applyNumberFormat="1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 shrinkToFit="1"/>
    </xf>
    <xf numFmtId="49" fontId="15" fillId="0" borderId="16" xfId="0" applyNumberFormat="1" applyFont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top" wrapText="1"/>
    </xf>
    <xf numFmtId="49" fontId="14" fillId="33" borderId="12" xfId="0" applyNumberFormat="1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vertical="top" wrapText="1"/>
    </xf>
    <xf numFmtId="49" fontId="16" fillId="34" borderId="12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49" fontId="14" fillId="37" borderId="12" xfId="0" applyNumberFormat="1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49" fontId="15" fillId="0" borderId="18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vertical="top" wrapText="1"/>
    </xf>
    <xf numFmtId="49" fontId="5" fillId="32" borderId="12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37" borderId="0" xfId="0" applyFont="1" applyFill="1" applyAlignment="1">
      <alignment/>
    </xf>
    <xf numFmtId="0" fontId="4" fillId="36" borderId="0" xfId="0" applyFont="1" applyFill="1" applyAlignment="1">
      <alignment/>
    </xf>
    <xf numFmtId="49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14" fillId="36" borderId="12" xfId="0" applyNumberFormat="1" applyFont="1" applyFill="1" applyBorder="1" applyAlignment="1">
      <alignment vertical="top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vertical="top" wrapText="1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18" fillId="36" borderId="0" xfId="0" applyFont="1" applyFill="1" applyAlignment="1">
      <alignment/>
    </xf>
    <xf numFmtId="0" fontId="14" fillId="0" borderId="0" xfId="0" applyFont="1" applyAlignment="1">
      <alignment/>
    </xf>
    <xf numFmtId="4" fontId="18" fillId="36" borderId="0" xfId="0" applyNumberFormat="1" applyFont="1" applyFill="1" applyAlignment="1">
      <alignment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8" fillId="0" borderId="0" xfId="0" applyFont="1" applyAlignment="1">
      <alignment/>
    </xf>
    <xf numFmtId="49" fontId="13" fillId="36" borderId="10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/>
    </xf>
    <xf numFmtId="49" fontId="8" fillId="36" borderId="13" xfId="0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left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4" fillId="37" borderId="0" xfId="0" applyFont="1" applyFill="1" applyAlignment="1">
      <alignment/>
    </xf>
    <xf numFmtId="49" fontId="14" fillId="36" borderId="12" xfId="0" applyNumberFormat="1" applyFont="1" applyFill="1" applyBorder="1" applyAlignment="1">
      <alignment horizontal="left" vertical="top" wrapText="1"/>
    </xf>
    <xf numFmtId="4" fontId="61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63" fillId="36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4" borderId="10" xfId="0" applyNumberFormat="1" applyFont="1" applyFill="1" applyBorder="1" applyAlignment="1">
      <alignment horizontal="center" vertical="center" wrapText="1"/>
    </xf>
    <xf numFmtId="4" fontId="62" fillId="6" borderId="10" xfId="0" applyNumberFormat="1" applyFont="1" applyFill="1" applyBorder="1" applyAlignment="1">
      <alignment horizontal="center" vertical="center" wrapText="1"/>
    </xf>
    <xf numFmtId="4" fontId="63" fillId="37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" fontId="63" fillId="32" borderId="10" xfId="0" applyNumberFormat="1" applyFont="1" applyFill="1" applyBorder="1" applyAlignment="1">
      <alignment horizontal="center" vertical="center" wrapText="1"/>
    </xf>
    <xf numFmtId="4" fontId="61" fillId="32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4" fontId="63" fillId="36" borderId="13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4" fontId="62" fillId="36" borderId="10" xfId="0" applyNumberFormat="1" applyFont="1" applyFill="1" applyBorder="1" applyAlignment="1">
      <alignment horizontal="center" vertical="center" wrapText="1"/>
    </xf>
    <xf numFmtId="4" fontId="62" fillId="32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62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63" fillId="37" borderId="10" xfId="0" applyNumberFormat="1" applyFont="1" applyFill="1" applyBorder="1" applyAlignment="1">
      <alignment horizontal="center" vertical="center"/>
    </xf>
    <xf numFmtId="4" fontId="63" fillId="36" borderId="10" xfId="0" applyNumberFormat="1" applyFont="1" applyFill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4" fontId="65" fillId="0" borderId="0" xfId="0" applyNumberFormat="1" applyFont="1" applyAlignment="1">
      <alignment horizontal="center" vertical="center"/>
    </xf>
    <xf numFmtId="4" fontId="66" fillId="0" borderId="0" xfId="0" applyNumberFormat="1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4" fontId="68" fillId="0" borderId="17" xfId="0" applyNumberFormat="1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4" fontId="64" fillId="32" borderId="10" xfId="0" applyNumberFormat="1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4" fontId="4" fillId="32" borderId="0" xfId="0" applyNumberFormat="1" applyFont="1" applyFill="1" applyBorder="1" applyAlignment="1">
      <alignment horizontal="right"/>
    </xf>
    <xf numFmtId="49" fontId="4" fillId="0" borderId="12" xfId="53" applyNumberFormat="1" applyFont="1" applyBorder="1" applyAlignment="1">
      <alignment vertical="top" wrapText="1"/>
      <protection/>
    </xf>
    <xf numFmtId="49" fontId="17" fillId="36" borderId="1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4" fontId="65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65" fillId="0" borderId="13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9"/>
  <sheetViews>
    <sheetView tabSelected="1" view="pageBreakPreview" zoomScale="85" zoomScaleSheetLayoutView="85" workbookViewId="0" topLeftCell="B4">
      <selection activeCell="I23" sqref="I23"/>
    </sheetView>
  </sheetViews>
  <sheetFormatPr defaultColWidth="9.140625" defaultRowHeight="15"/>
  <cols>
    <col min="1" max="1" width="2.57421875" style="1" hidden="1" customWidth="1"/>
    <col min="2" max="2" width="55.8515625" style="65" customWidth="1"/>
    <col min="3" max="3" width="7.8515625" style="1" customWidth="1"/>
    <col min="4" max="4" width="4.8515625" style="1" customWidth="1"/>
    <col min="5" max="5" width="6.28125" style="1" customWidth="1"/>
    <col min="6" max="6" width="16.28125" style="1" customWidth="1"/>
    <col min="7" max="7" width="6.421875" style="1" customWidth="1"/>
    <col min="8" max="8" width="6.57421875" style="1" customWidth="1"/>
    <col min="9" max="9" width="16.57421875" style="152" customWidth="1"/>
    <col min="10" max="11" width="15.421875" style="152" customWidth="1"/>
    <col min="12" max="12" width="9.140625" style="1" customWidth="1"/>
    <col min="13" max="13" width="10.421875" style="1" bestFit="1" customWidth="1"/>
    <col min="14" max="14" width="19.140625" style="1" customWidth="1"/>
    <col min="15" max="15" width="12.00390625" style="1" bestFit="1" customWidth="1"/>
    <col min="16" max="17" width="11.7109375" style="1" bestFit="1" customWidth="1"/>
    <col min="18" max="16384" width="9.140625" style="1" customWidth="1"/>
  </cols>
  <sheetData>
    <row r="1" spans="7:11" ht="15">
      <c r="G1" s="51" t="s">
        <v>0</v>
      </c>
      <c r="H1" s="51"/>
      <c r="I1" s="151"/>
      <c r="J1" s="151"/>
      <c r="K1" s="151"/>
    </row>
    <row r="2" spans="7:8" ht="15">
      <c r="G2" s="49" t="s">
        <v>1</v>
      </c>
      <c r="H2" s="49"/>
    </row>
    <row r="3" spans="7:8" ht="15">
      <c r="G3" s="49" t="s">
        <v>2</v>
      </c>
      <c r="H3" s="49"/>
    </row>
    <row r="4" spans="5:11" ht="15">
      <c r="E4" s="176" t="s">
        <v>159</v>
      </c>
      <c r="F4" s="176"/>
      <c r="G4" s="176"/>
      <c r="H4" s="176"/>
      <c r="I4" s="176"/>
      <c r="J4" s="176"/>
      <c r="K4" s="176"/>
    </row>
    <row r="5" spans="8:9" ht="7.5" customHeight="1">
      <c r="H5" s="2" t="s">
        <v>3</v>
      </c>
      <c r="I5" s="153"/>
    </row>
    <row r="7" spans="8:11" ht="15">
      <c r="H7" s="1" t="s">
        <v>4</v>
      </c>
      <c r="I7" s="159"/>
      <c r="J7" s="152" t="s">
        <v>366</v>
      </c>
      <c r="K7" s="173" t="s">
        <v>360</v>
      </c>
    </row>
    <row r="8" spans="3:11" ht="15">
      <c r="C8" s="144" t="s">
        <v>339</v>
      </c>
      <c r="D8" s="188">
        <v>13023402</v>
      </c>
      <c r="E8" s="188"/>
      <c r="F8" s="189" t="s">
        <v>367</v>
      </c>
      <c r="G8" s="189"/>
      <c r="H8" s="189"/>
      <c r="I8" s="189"/>
      <c r="J8" s="189"/>
      <c r="K8" s="189"/>
    </row>
    <row r="9" spans="3:11" ht="15">
      <c r="C9" s="146" t="s">
        <v>338</v>
      </c>
      <c r="D9" s="188">
        <v>7469150</v>
      </c>
      <c r="E9" s="188"/>
      <c r="F9" s="189" t="s">
        <v>364</v>
      </c>
      <c r="G9" s="189"/>
      <c r="H9" s="189"/>
      <c r="I9" s="189"/>
      <c r="J9" s="189"/>
      <c r="K9" s="189"/>
    </row>
    <row r="10" spans="3:11" ht="15">
      <c r="C10" s="146" t="s">
        <v>337</v>
      </c>
      <c r="D10" s="188">
        <v>14357600</v>
      </c>
      <c r="E10" s="188"/>
      <c r="F10" s="189" t="s">
        <v>363</v>
      </c>
      <c r="G10" s="189"/>
      <c r="H10" s="189"/>
      <c r="I10" s="189"/>
      <c r="J10" s="189"/>
      <c r="K10" s="189"/>
    </row>
    <row r="12" spans="2:11" s="147" customFormat="1" ht="22.5" customHeight="1">
      <c r="B12" s="180" t="s">
        <v>5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2:11" s="147" customFormat="1" ht="20.25" customHeight="1">
      <c r="B13" s="180" t="s">
        <v>6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2:11" s="147" customFormat="1" ht="18.75" customHeight="1">
      <c r="B14" s="180" t="s">
        <v>234</v>
      </c>
      <c r="C14" s="180"/>
      <c r="D14" s="180"/>
      <c r="E14" s="180"/>
      <c r="F14" s="180"/>
      <c r="G14" s="180"/>
      <c r="H14" s="180"/>
      <c r="I14" s="180"/>
      <c r="J14" s="180"/>
      <c r="K14" s="180"/>
    </row>
    <row r="15" spans="3:9" ht="20.25" customHeight="1">
      <c r="C15" s="2" t="s">
        <v>7</v>
      </c>
      <c r="D15" s="2"/>
      <c r="E15" s="2"/>
      <c r="F15" s="3"/>
      <c r="G15" s="3"/>
      <c r="H15" s="3"/>
      <c r="I15" s="154"/>
    </row>
    <row r="16" spans="9:10" ht="15">
      <c r="I16" s="155" t="s">
        <v>93</v>
      </c>
      <c r="J16" s="155"/>
    </row>
    <row r="17" spans="2:11" ht="30" customHeight="1">
      <c r="B17" s="186" t="s">
        <v>8</v>
      </c>
      <c r="C17" s="181" t="s">
        <v>9</v>
      </c>
      <c r="D17" s="182"/>
      <c r="E17" s="182"/>
      <c r="F17" s="182"/>
      <c r="G17" s="182"/>
      <c r="H17" s="183"/>
      <c r="I17" s="184" t="s">
        <v>329</v>
      </c>
      <c r="J17" s="184" t="s">
        <v>330</v>
      </c>
      <c r="K17" s="184" t="s">
        <v>331</v>
      </c>
    </row>
    <row r="18" spans="2:11" ht="35.25" customHeight="1">
      <c r="B18" s="187"/>
      <c r="C18" s="143" t="s">
        <v>10</v>
      </c>
      <c r="D18" s="143" t="s">
        <v>11</v>
      </c>
      <c r="E18" s="143" t="s">
        <v>12</v>
      </c>
      <c r="F18" s="143" t="s">
        <v>13</v>
      </c>
      <c r="G18" s="143" t="s">
        <v>14</v>
      </c>
      <c r="H18" s="143" t="s">
        <v>113</v>
      </c>
      <c r="I18" s="185"/>
      <c r="J18" s="185"/>
      <c r="K18" s="185"/>
    </row>
    <row r="19" spans="2:11" ht="15">
      <c r="B19" s="145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156">
        <v>8</v>
      </c>
      <c r="J19" s="156">
        <v>9</v>
      </c>
      <c r="K19" s="156">
        <v>10</v>
      </c>
    </row>
    <row r="20" spans="2:11" ht="19.5" customHeight="1">
      <c r="B20" s="66" t="s">
        <v>264</v>
      </c>
      <c r="C20" s="4"/>
      <c r="D20" s="4"/>
      <c r="E20" s="4"/>
      <c r="F20" s="4"/>
      <c r="G20" s="4"/>
      <c r="H20" s="4"/>
      <c r="I20" s="157">
        <f>I568</f>
        <v>13023402</v>
      </c>
      <c r="J20" s="157">
        <f>J568</f>
        <v>7469150</v>
      </c>
      <c r="K20" s="157">
        <f>K568</f>
        <v>14357600</v>
      </c>
    </row>
    <row r="21" spans="2:11" s="91" customFormat="1" ht="26.25" customHeight="1">
      <c r="B21" s="81" t="s">
        <v>15</v>
      </c>
      <c r="C21" s="93" t="s">
        <v>16</v>
      </c>
      <c r="D21" s="93" t="s">
        <v>17</v>
      </c>
      <c r="E21" s="93"/>
      <c r="F21" s="93"/>
      <c r="G21" s="93"/>
      <c r="H21" s="94"/>
      <c r="I21" s="149">
        <f>I22+I35+I113+I121+I103</f>
        <v>7846860.12</v>
      </c>
      <c r="J21" s="149">
        <f>J22+J35+J113+J121</f>
        <v>3632659.5</v>
      </c>
      <c r="K21" s="149">
        <f>K22+K35+K113+K121</f>
        <v>3751032.73</v>
      </c>
    </row>
    <row r="22" spans="2:15" s="104" customFormat="1" ht="42.75">
      <c r="B22" s="97" t="s">
        <v>356</v>
      </c>
      <c r="C22" s="107" t="s">
        <v>16</v>
      </c>
      <c r="D22" s="107" t="s">
        <v>17</v>
      </c>
      <c r="E22" s="107" t="s">
        <v>18</v>
      </c>
      <c r="F22" s="107"/>
      <c r="G22" s="107"/>
      <c r="H22" s="108"/>
      <c r="I22" s="150">
        <f aca="true" t="shared" si="0" ref="I22:K26">I23</f>
        <v>1037300</v>
      </c>
      <c r="J22" s="150">
        <f t="shared" si="0"/>
        <v>443100</v>
      </c>
      <c r="K22" s="150">
        <f t="shared" si="0"/>
        <v>443100</v>
      </c>
      <c r="M22" s="104">
        <v>211</v>
      </c>
      <c r="N22" s="106">
        <f>I31+I44+I157+I465+I518+I186</f>
        <v>5148595.34</v>
      </c>
      <c r="O22" s="106"/>
    </row>
    <row r="23" spans="2:16" ht="45">
      <c r="B23" s="66" t="s">
        <v>19</v>
      </c>
      <c r="C23" s="20" t="s">
        <v>16</v>
      </c>
      <c r="D23" s="20" t="s">
        <v>17</v>
      </c>
      <c r="E23" s="20" t="s">
        <v>18</v>
      </c>
      <c r="F23" s="20" t="s">
        <v>265</v>
      </c>
      <c r="G23" s="20"/>
      <c r="H23" s="21"/>
      <c r="I23" s="120">
        <f>I24</f>
        <v>1037300</v>
      </c>
      <c r="J23" s="120">
        <f t="shared" si="0"/>
        <v>443100</v>
      </c>
      <c r="K23" s="120">
        <f t="shared" si="0"/>
        <v>443100</v>
      </c>
      <c r="M23" s="109">
        <v>213</v>
      </c>
      <c r="N23" s="174">
        <f>I33+I47+I160+I468+I521+I189</f>
        <v>2227174.66</v>
      </c>
      <c r="O23" s="8"/>
      <c r="P23" s="8"/>
    </row>
    <row r="24" spans="2:14" ht="45">
      <c r="B24" s="66" t="s">
        <v>167</v>
      </c>
      <c r="C24" s="20" t="s">
        <v>16</v>
      </c>
      <c r="D24" s="20" t="s">
        <v>17</v>
      </c>
      <c r="E24" s="20" t="s">
        <v>18</v>
      </c>
      <c r="F24" s="20" t="s">
        <v>266</v>
      </c>
      <c r="G24" s="20"/>
      <c r="H24" s="21"/>
      <c r="I24" s="120">
        <f>I25</f>
        <v>1037300</v>
      </c>
      <c r="J24" s="120">
        <f t="shared" si="0"/>
        <v>443100</v>
      </c>
      <c r="K24" s="120">
        <f>K25</f>
        <v>443100</v>
      </c>
      <c r="M24" s="109"/>
      <c r="N24" s="109"/>
    </row>
    <row r="25" spans="2:14" ht="30">
      <c r="B25" s="66" t="s">
        <v>166</v>
      </c>
      <c r="C25" s="20" t="s">
        <v>16</v>
      </c>
      <c r="D25" s="20" t="s">
        <v>17</v>
      </c>
      <c r="E25" s="20" t="s">
        <v>18</v>
      </c>
      <c r="F25" s="20" t="s">
        <v>267</v>
      </c>
      <c r="G25" s="20"/>
      <c r="H25" s="21"/>
      <c r="I25" s="120">
        <f t="shared" si="0"/>
        <v>1037300</v>
      </c>
      <c r="J25" s="120">
        <f t="shared" si="0"/>
        <v>443100</v>
      </c>
      <c r="K25" s="120">
        <f t="shared" si="0"/>
        <v>443100</v>
      </c>
      <c r="M25" s="109">
        <v>112</v>
      </c>
      <c r="N25" s="174"/>
    </row>
    <row r="26" spans="2:14" ht="60">
      <c r="B26" s="66" t="s">
        <v>21</v>
      </c>
      <c r="C26" s="20" t="s">
        <v>16</v>
      </c>
      <c r="D26" s="20" t="s">
        <v>17</v>
      </c>
      <c r="E26" s="20" t="s">
        <v>18</v>
      </c>
      <c r="F26" s="20" t="s">
        <v>267</v>
      </c>
      <c r="G26" s="20" t="s">
        <v>22</v>
      </c>
      <c r="H26" s="21"/>
      <c r="I26" s="120">
        <f t="shared" si="0"/>
        <v>1037300</v>
      </c>
      <c r="J26" s="120">
        <f t="shared" si="0"/>
        <v>443100</v>
      </c>
      <c r="K26" s="120">
        <f t="shared" si="0"/>
        <v>443100</v>
      </c>
      <c r="M26" s="109">
        <v>221</v>
      </c>
      <c r="N26" s="106">
        <f>SUM(I52+I100+I101)</f>
        <v>17112.12</v>
      </c>
    </row>
    <row r="27" spans="2:14" ht="30">
      <c r="B27" s="66" t="s">
        <v>23</v>
      </c>
      <c r="C27" s="20" t="s">
        <v>16</v>
      </c>
      <c r="D27" s="20" t="s">
        <v>17</v>
      </c>
      <c r="E27" s="20" t="s">
        <v>18</v>
      </c>
      <c r="F27" s="20" t="s">
        <v>267</v>
      </c>
      <c r="G27" s="20" t="s">
        <v>24</v>
      </c>
      <c r="H27" s="21"/>
      <c r="I27" s="120">
        <f>I28</f>
        <v>1037300</v>
      </c>
      <c r="J27" s="120">
        <f>J28</f>
        <v>443100</v>
      </c>
      <c r="K27" s="120">
        <f>K28</f>
        <v>443100</v>
      </c>
      <c r="M27" s="109">
        <v>222</v>
      </c>
      <c r="N27" s="106">
        <f>SUM(I58+I165+I230+I339+I352+I366+I478)</f>
        <v>13000</v>
      </c>
    </row>
    <row r="28" spans="2:14" ht="30">
      <c r="B28" s="66" t="s">
        <v>162</v>
      </c>
      <c r="C28" s="20" t="s">
        <v>16</v>
      </c>
      <c r="D28" s="20" t="s">
        <v>17</v>
      </c>
      <c r="E28" s="20" t="s">
        <v>18</v>
      </c>
      <c r="F28" s="20" t="s">
        <v>267</v>
      </c>
      <c r="G28" s="20" t="s">
        <v>78</v>
      </c>
      <c r="H28" s="21"/>
      <c r="I28" s="120">
        <f>I31+I32</f>
        <v>1037300</v>
      </c>
      <c r="J28" s="120">
        <f>J29</f>
        <v>443100</v>
      </c>
      <c r="K28" s="120">
        <f>K29</f>
        <v>443100</v>
      </c>
      <c r="M28" s="109">
        <v>223</v>
      </c>
      <c r="N28" s="106">
        <f>SUM(I68+I331+основной!I489)</f>
        <v>127250</v>
      </c>
    </row>
    <row r="29" spans="2:14" ht="15.75">
      <c r="B29" s="66" t="s">
        <v>149</v>
      </c>
      <c r="C29" s="20" t="s">
        <v>16</v>
      </c>
      <c r="D29" s="20" t="s">
        <v>17</v>
      </c>
      <c r="E29" s="20" t="s">
        <v>18</v>
      </c>
      <c r="F29" s="20" t="s">
        <v>267</v>
      </c>
      <c r="G29" s="20" t="s">
        <v>78</v>
      </c>
      <c r="H29" s="21">
        <v>200</v>
      </c>
      <c r="I29" s="120">
        <f>SUM(I32+I30)</f>
        <v>1037300</v>
      </c>
      <c r="J29" s="120">
        <f>SUM(J32+J30)</f>
        <v>443100</v>
      </c>
      <c r="K29" s="120">
        <f>SUM(K32+K30)</f>
        <v>443100</v>
      </c>
      <c r="M29" s="109"/>
      <c r="N29" s="109"/>
    </row>
    <row r="30" spans="2:15" ht="15.75">
      <c r="B30" s="66" t="s">
        <v>168</v>
      </c>
      <c r="C30" s="20" t="s">
        <v>16</v>
      </c>
      <c r="D30" s="20" t="s">
        <v>17</v>
      </c>
      <c r="E30" s="20" t="s">
        <v>18</v>
      </c>
      <c r="F30" s="20" t="s">
        <v>267</v>
      </c>
      <c r="G30" s="20" t="s">
        <v>78</v>
      </c>
      <c r="H30" s="21">
        <v>210</v>
      </c>
      <c r="I30" s="120">
        <f>I31</f>
        <v>699600</v>
      </c>
      <c r="J30" s="120">
        <f>J31</f>
        <v>340400</v>
      </c>
      <c r="K30" s="120">
        <f>K31</f>
        <v>340400</v>
      </c>
      <c r="M30" s="109">
        <v>225</v>
      </c>
      <c r="N30" s="106">
        <f>SUM(I59+I94+I166+I218+I231+I242+I274+I313+I323+I340+I353+I367+I480+I252+I253+I262+I263)</f>
        <v>1756032.9999999998</v>
      </c>
      <c r="O30" s="8"/>
    </row>
    <row r="31" spans="2:14" ht="15.75">
      <c r="B31" s="66" t="s">
        <v>140</v>
      </c>
      <c r="C31" s="20" t="s">
        <v>16</v>
      </c>
      <c r="D31" s="19" t="s">
        <v>17</v>
      </c>
      <c r="E31" s="19" t="s">
        <v>18</v>
      </c>
      <c r="F31" s="19" t="s">
        <v>267</v>
      </c>
      <c r="G31" s="19" t="s">
        <v>78</v>
      </c>
      <c r="H31" s="26">
        <v>211</v>
      </c>
      <c r="I31" s="121">
        <v>699600</v>
      </c>
      <c r="J31" s="121">
        <v>340400</v>
      </c>
      <c r="K31" s="121">
        <v>340400</v>
      </c>
      <c r="L31" s="1" t="s">
        <v>235</v>
      </c>
      <c r="M31" s="109">
        <v>227</v>
      </c>
      <c r="N31" s="106">
        <f>SUM(I61)</f>
        <v>16000</v>
      </c>
    </row>
    <row r="32" spans="2:14" ht="15.75">
      <c r="B32" s="66" t="s">
        <v>168</v>
      </c>
      <c r="C32" s="20" t="s">
        <v>16</v>
      </c>
      <c r="D32" s="20" t="s">
        <v>17</v>
      </c>
      <c r="E32" s="20" t="s">
        <v>18</v>
      </c>
      <c r="F32" s="20" t="s">
        <v>267</v>
      </c>
      <c r="G32" s="20" t="s">
        <v>160</v>
      </c>
      <c r="H32" s="21">
        <v>210</v>
      </c>
      <c r="I32" s="120">
        <f>I33</f>
        <v>337700</v>
      </c>
      <c r="J32" s="120">
        <f>J33</f>
        <v>102700</v>
      </c>
      <c r="K32" s="120">
        <f>K33</f>
        <v>102700</v>
      </c>
      <c r="M32" s="109">
        <v>226</v>
      </c>
      <c r="N32" s="106">
        <f>SUM(I53+I60+I139+I167+I232+I284+I285+I292+I304+I324+I341+I354+I386+I397+I407+I417+I482)</f>
        <v>552960</v>
      </c>
    </row>
    <row r="33" spans="2:14" ht="15.75">
      <c r="B33" s="66" t="s">
        <v>170</v>
      </c>
      <c r="C33" s="19" t="s">
        <v>16</v>
      </c>
      <c r="D33" s="19" t="s">
        <v>17</v>
      </c>
      <c r="E33" s="19" t="s">
        <v>18</v>
      </c>
      <c r="F33" s="19" t="s">
        <v>267</v>
      </c>
      <c r="G33" s="19" t="s">
        <v>160</v>
      </c>
      <c r="H33" s="26">
        <v>213</v>
      </c>
      <c r="I33" s="121">
        <v>337700</v>
      </c>
      <c r="J33" s="121">
        <v>102700</v>
      </c>
      <c r="K33" s="121">
        <v>102700</v>
      </c>
      <c r="L33" s="1" t="s">
        <v>244</v>
      </c>
      <c r="M33" s="109"/>
      <c r="N33" s="109"/>
    </row>
    <row r="34" spans="2:14" ht="15.75">
      <c r="B34" s="71" t="s">
        <v>25</v>
      </c>
      <c r="C34" s="19" t="s">
        <v>16</v>
      </c>
      <c r="D34" s="19" t="s">
        <v>17</v>
      </c>
      <c r="E34" s="19" t="s">
        <v>18</v>
      </c>
      <c r="F34" s="19"/>
      <c r="G34" s="19"/>
      <c r="H34" s="26"/>
      <c r="I34" s="121">
        <f>I22</f>
        <v>1037300</v>
      </c>
      <c r="J34" s="121">
        <f>J22</f>
        <v>443100</v>
      </c>
      <c r="K34" s="121">
        <f>K22</f>
        <v>443100</v>
      </c>
      <c r="M34" s="109">
        <v>260</v>
      </c>
      <c r="N34" s="106">
        <f>SUM(I524)</f>
        <v>200000</v>
      </c>
    </row>
    <row r="35" spans="2:15" s="104" customFormat="1" ht="57">
      <c r="B35" s="97" t="s">
        <v>26</v>
      </c>
      <c r="C35" s="98" t="s">
        <v>16</v>
      </c>
      <c r="D35" s="98" t="s">
        <v>17</v>
      </c>
      <c r="E35" s="98" t="s">
        <v>27</v>
      </c>
      <c r="F35" s="98"/>
      <c r="G35" s="98"/>
      <c r="H35" s="99"/>
      <c r="I35" s="122">
        <f>SUM(I38+I90+I95)</f>
        <v>1715480.12</v>
      </c>
      <c r="J35" s="122">
        <f>SUM(J38+J90+J95)</f>
        <v>803680</v>
      </c>
      <c r="K35" s="122">
        <f>SUM(K38+K90+K95)</f>
        <v>942140</v>
      </c>
      <c r="M35" s="104">
        <v>290</v>
      </c>
      <c r="N35" s="106">
        <f>SUM(I70+I74+I355+I490)</f>
        <v>461697.2</v>
      </c>
      <c r="O35" s="106"/>
    </row>
    <row r="36" spans="2:14" ht="45">
      <c r="B36" s="66" t="s">
        <v>19</v>
      </c>
      <c r="C36" s="20" t="s">
        <v>16</v>
      </c>
      <c r="D36" s="20" t="s">
        <v>17</v>
      </c>
      <c r="E36" s="20" t="s">
        <v>27</v>
      </c>
      <c r="F36" s="20" t="s">
        <v>265</v>
      </c>
      <c r="G36" s="20"/>
      <c r="H36" s="21"/>
      <c r="I36" s="120">
        <f>I37</f>
        <v>1715480.12</v>
      </c>
      <c r="J36" s="120">
        <f>J37</f>
        <v>803680</v>
      </c>
      <c r="K36" s="120">
        <f>K37</f>
        <v>942140</v>
      </c>
      <c r="M36" s="109">
        <v>200</v>
      </c>
      <c r="N36" s="106">
        <f>SUM(I118)</f>
        <v>20920</v>
      </c>
    </row>
    <row r="37" spans="2:14" ht="38.25" customHeight="1">
      <c r="B37" s="66" t="s">
        <v>20</v>
      </c>
      <c r="C37" s="20" t="s">
        <v>16</v>
      </c>
      <c r="D37" s="20" t="s">
        <v>17</v>
      </c>
      <c r="E37" s="20" t="s">
        <v>27</v>
      </c>
      <c r="F37" s="20" t="s">
        <v>266</v>
      </c>
      <c r="G37" s="20"/>
      <c r="H37" s="21"/>
      <c r="I37" s="120">
        <f>I38+I89+I95</f>
        <v>1715480.12</v>
      </c>
      <c r="J37" s="120">
        <f>J38+J89+J95</f>
        <v>803680</v>
      </c>
      <c r="K37" s="120">
        <f>K38+K89+K95</f>
        <v>942140</v>
      </c>
      <c r="M37" s="109">
        <v>310</v>
      </c>
      <c r="N37" s="106">
        <f>SUM(I63+I148+I563)</f>
        <v>1471000</v>
      </c>
    </row>
    <row r="38" spans="2:14" ht="15.75">
      <c r="B38" s="66" t="s">
        <v>28</v>
      </c>
      <c r="C38" s="20" t="s">
        <v>16</v>
      </c>
      <c r="D38" s="20" t="s">
        <v>17</v>
      </c>
      <c r="E38" s="20" t="s">
        <v>27</v>
      </c>
      <c r="F38" s="20" t="s">
        <v>268</v>
      </c>
      <c r="G38" s="20"/>
      <c r="H38" s="21"/>
      <c r="I38" s="120">
        <f>I39+I48+I69</f>
        <v>1697368</v>
      </c>
      <c r="J38" s="120">
        <f>J39+J48+J69</f>
        <v>802680</v>
      </c>
      <c r="K38" s="120">
        <f>K39+K48+K69</f>
        <v>941140</v>
      </c>
      <c r="M38" s="109"/>
      <c r="N38" s="109"/>
    </row>
    <row r="39" spans="2:15" ht="60">
      <c r="B39" s="66" t="s">
        <v>21</v>
      </c>
      <c r="C39" s="20" t="s">
        <v>16</v>
      </c>
      <c r="D39" s="20" t="s">
        <v>17</v>
      </c>
      <c r="E39" s="20" t="s">
        <v>27</v>
      </c>
      <c r="F39" s="20" t="s">
        <v>268</v>
      </c>
      <c r="G39" s="20" t="s">
        <v>22</v>
      </c>
      <c r="H39" s="21"/>
      <c r="I39" s="120">
        <f>I40</f>
        <v>781100</v>
      </c>
      <c r="J39" s="120">
        <f>J40</f>
        <v>384600</v>
      </c>
      <c r="K39" s="120">
        <f>K40</f>
        <v>384600</v>
      </c>
      <c r="M39" s="109">
        <v>340</v>
      </c>
      <c r="N39" s="106">
        <f>SUM(I64+I129+I170+I201+I212+I234+I244+I254+I327+I343+I357+I369+I437+I484+I564+I220)</f>
        <v>1011659.6799999999</v>
      </c>
      <c r="O39" s="8"/>
    </row>
    <row r="40" spans="2:14" ht="30">
      <c r="B40" s="66" t="s">
        <v>23</v>
      </c>
      <c r="C40" s="20" t="s">
        <v>16</v>
      </c>
      <c r="D40" s="20" t="s">
        <v>17</v>
      </c>
      <c r="E40" s="20" t="s">
        <v>27</v>
      </c>
      <c r="F40" s="20" t="s">
        <v>268</v>
      </c>
      <c r="G40" s="20" t="s">
        <v>24</v>
      </c>
      <c r="H40" s="21"/>
      <c r="I40" s="120">
        <f>I41+I45</f>
        <v>781100</v>
      </c>
      <c r="J40" s="120">
        <f>J41+J45</f>
        <v>384600</v>
      </c>
      <c r="K40" s="120">
        <f>K41+K45</f>
        <v>384600</v>
      </c>
      <c r="N40" s="175">
        <f>SUM(N22:N39)</f>
        <v>13023401.999999998</v>
      </c>
    </row>
    <row r="41" spans="2:17" ht="36.75" customHeight="1">
      <c r="B41" s="66" t="s">
        <v>112</v>
      </c>
      <c r="C41" s="20" t="s">
        <v>16</v>
      </c>
      <c r="D41" s="20" t="s">
        <v>17</v>
      </c>
      <c r="E41" s="20" t="s">
        <v>27</v>
      </c>
      <c r="F41" s="20" t="s">
        <v>268</v>
      </c>
      <c r="G41" s="20" t="s">
        <v>78</v>
      </c>
      <c r="H41" s="21"/>
      <c r="I41" s="120">
        <f>I42</f>
        <v>538900</v>
      </c>
      <c r="J41" s="120">
        <f>J42</f>
        <v>295400</v>
      </c>
      <c r="K41" s="120">
        <f>K42</f>
        <v>295400</v>
      </c>
      <c r="N41" s="8">
        <f>SUM(I568-N40)</f>
        <v>1.862645149230957E-09</v>
      </c>
      <c r="O41" s="8"/>
      <c r="Q41" s="8"/>
    </row>
    <row r="42" spans="2:11" ht="15.75">
      <c r="B42" s="66" t="s">
        <v>147</v>
      </c>
      <c r="C42" s="20" t="s">
        <v>16</v>
      </c>
      <c r="D42" s="20" t="s">
        <v>17</v>
      </c>
      <c r="E42" s="20" t="s">
        <v>27</v>
      </c>
      <c r="F42" s="20" t="s">
        <v>268</v>
      </c>
      <c r="G42" s="20" t="s">
        <v>78</v>
      </c>
      <c r="H42" s="21">
        <v>200</v>
      </c>
      <c r="I42" s="120">
        <f>SUM(I43)</f>
        <v>538900</v>
      </c>
      <c r="J42" s="120">
        <f>J43</f>
        <v>295400</v>
      </c>
      <c r="K42" s="120">
        <f>K43</f>
        <v>295400</v>
      </c>
    </row>
    <row r="43" spans="2:11" ht="15.75">
      <c r="B43" s="66" t="s">
        <v>145</v>
      </c>
      <c r="C43" s="20" t="s">
        <v>16</v>
      </c>
      <c r="D43" s="20" t="s">
        <v>17</v>
      </c>
      <c r="E43" s="20" t="s">
        <v>27</v>
      </c>
      <c r="F43" s="20" t="s">
        <v>268</v>
      </c>
      <c r="G43" s="20" t="s">
        <v>78</v>
      </c>
      <c r="H43" s="21">
        <v>210</v>
      </c>
      <c r="I43" s="120">
        <f>I44</f>
        <v>538900</v>
      </c>
      <c r="J43" s="120">
        <f>J44</f>
        <v>295400</v>
      </c>
      <c r="K43" s="120">
        <f>K44</f>
        <v>295400</v>
      </c>
    </row>
    <row r="44" spans="2:16" ht="15.75">
      <c r="B44" s="66" t="s">
        <v>139</v>
      </c>
      <c r="C44" s="19" t="s">
        <v>16</v>
      </c>
      <c r="D44" s="19" t="s">
        <v>17</v>
      </c>
      <c r="E44" s="19" t="s">
        <v>27</v>
      </c>
      <c r="F44" s="19" t="s">
        <v>268</v>
      </c>
      <c r="G44" s="19" t="s">
        <v>78</v>
      </c>
      <c r="H44" s="26">
        <v>211</v>
      </c>
      <c r="I44" s="121">
        <v>538900</v>
      </c>
      <c r="J44" s="121">
        <v>295400</v>
      </c>
      <c r="K44" s="121">
        <v>295400</v>
      </c>
      <c r="L44" s="1" t="s">
        <v>236</v>
      </c>
      <c r="M44" s="43"/>
      <c r="N44" s="8"/>
      <c r="P44" s="12"/>
    </row>
    <row r="45" spans="2:14" ht="45">
      <c r="B45" s="66" t="s">
        <v>169</v>
      </c>
      <c r="C45" s="20" t="s">
        <v>16</v>
      </c>
      <c r="D45" s="20" t="s">
        <v>17</v>
      </c>
      <c r="E45" s="20" t="s">
        <v>27</v>
      </c>
      <c r="F45" s="20" t="s">
        <v>268</v>
      </c>
      <c r="G45" s="20" t="s">
        <v>160</v>
      </c>
      <c r="H45" s="21"/>
      <c r="I45" s="120">
        <f>I46</f>
        <v>242200</v>
      </c>
      <c r="J45" s="120">
        <f aca="true" t="shared" si="1" ref="I45:K46">J46</f>
        <v>89200</v>
      </c>
      <c r="K45" s="120">
        <f t="shared" si="1"/>
        <v>89200</v>
      </c>
      <c r="N45" s="8"/>
    </row>
    <row r="46" spans="2:11" ht="15.75">
      <c r="B46" s="66" t="s">
        <v>168</v>
      </c>
      <c r="C46" s="20" t="s">
        <v>16</v>
      </c>
      <c r="D46" s="20" t="s">
        <v>17</v>
      </c>
      <c r="E46" s="20" t="s">
        <v>27</v>
      </c>
      <c r="F46" s="20" t="s">
        <v>268</v>
      </c>
      <c r="G46" s="20" t="s">
        <v>160</v>
      </c>
      <c r="H46" s="21">
        <v>200</v>
      </c>
      <c r="I46" s="120">
        <f t="shared" si="1"/>
        <v>242200</v>
      </c>
      <c r="J46" s="120">
        <f t="shared" si="1"/>
        <v>89200</v>
      </c>
      <c r="K46" s="120">
        <f t="shared" si="1"/>
        <v>89200</v>
      </c>
    </row>
    <row r="47" spans="2:12" ht="15.75">
      <c r="B47" s="66" t="s">
        <v>171</v>
      </c>
      <c r="C47" s="19" t="s">
        <v>16</v>
      </c>
      <c r="D47" s="19" t="s">
        <v>17</v>
      </c>
      <c r="E47" s="19" t="s">
        <v>27</v>
      </c>
      <c r="F47" s="19" t="s">
        <v>268</v>
      </c>
      <c r="G47" s="19" t="s">
        <v>160</v>
      </c>
      <c r="H47" s="26">
        <v>213</v>
      </c>
      <c r="I47" s="121">
        <v>242200</v>
      </c>
      <c r="J47" s="121">
        <v>89200</v>
      </c>
      <c r="K47" s="121">
        <v>89200</v>
      </c>
      <c r="L47" s="1" t="s">
        <v>244</v>
      </c>
    </row>
    <row r="48" spans="2:15" ht="30">
      <c r="B48" s="66" t="s">
        <v>29</v>
      </c>
      <c r="C48" s="20" t="s">
        <v>16</v>
      </c>
      <c r="D48" s="20" t="s">
        <v>17</v>
      </c>
      <c r="E48" s="20" t="s">
        <v>27</v>
      </c>
      <c r="F48" s="20" t="s">
        <v>268</v>
      </c>
      <c r="G48" s="20" t="s">
        <v>30</v>
      </c>
      <c r="H48" s="21"/>
      <c r="I48" s="120">
        <f>I49</f>
        <v>523930</v>
      </c>
      <c r="J48" s="120">
        <f>J49</f>
        <v>398080</v>
      </c>
      <c r="K48" s="120">
        <f>K49</f>
        <v>536540</v>
      </c>
      <c r="N48" s="46"/>
      <c r="O48" s="8"/>
    </row>
    <row r="49" spans="2:11" ht="30">
      <c r="B49" s="66" t="s">
        <v>31</v>
      </c>
      <c r="C49" s="20" t="s">
        <v>16</v>
      </c>
      <c r="D49" s="20" t="s">
        <v>17</v>
      </c>
      <c r="E49" s="20" t="s">
        <v>27</v>
      </c>
      <c r="F49" s="20" t="s">
        <v>268</v>
      </c>
      <c r="G49" s="20" t="s">
        <v>32</v>
      </c>
      <c r="H49" s="21"/>
      <c r="I49" s="120">
        <f>I50+I54+I67</f>
        <v>523930</v>
      </c>
      <c r="J49" s="120">
        <f>J50+J54+J67</f>
        <v>398080</v>
      </c>
      <c r="K49" s="120">
        <f>K50+K54+K67</f>
        <v>536540</v>
      </c>
    </row>
    <row r="50" spans="2:14" ht="30">
      <c r="B50" s="66" t="s">
        <v>80</v>
      </c>
      <c r="C50" s="20" t="s">
        <v>16</v>
      </c>
      <c r="D50" s="20" t="s">
        <v>17</v>
      </c>
      <c r="E50" s="20" t="s">
        <v>27</v>
      </c>
      <c r="F50" s="20" t="s">
        <v>268</v>
      </c>
      <c r="G50" s="20" t="s">
        <v>79</v>
      </c>
      <c r="H50" s="21"/>
      <c r="I50" s="120">
        <f>I51</f>
        <v>1000</v>
      </c>
      <c r="J50" s="120">
        <f>J51</f>
        <v>38600</v>
      </c>
      <c r="K50" s="120">
        <f>K51</f>
        <v>38600</v>
      </c>
      <c r="N50" s="172"/>
    </row>
    <row r="51" spans="2:14" ht="15.75">
      <c r="B51" s="66" t="s">
        <v>149</v>
      </c>
      <c r="C51" s="20" t="s">
        <v>16</v>
      </c>
      <c r="D51" s="20" t="s">
        <v>17</v>
      </c>
      <c r="E51" s="20" t="s">
        <v>27</v>
      </c>
      <c r="F51" s="20" t="s">
        <v>268</v>
      </c>
      <c r="G51" s="20" t="s">
        <v>79</v>
      </c>
      <c r="H51" s="21">
        <v>200</v>
      </c>
      <c r="I51" s="120">
        <f>I52+I53</f>
        <v>1000</v>
      </c>
      <c r="J51" s="120">
        <f>J52+J53</f>
        <v>38600</v>
      </c>
      <c r="K51" s="120">
        <f>K52+K53</f>
        <v>38600</v>
      </c>
      <c r="N51" s="8"/>
    </row>
    <row r="52" spans="2:11" ht="15.75">
      <c r="B52" s="66" t="s">
        <v>128</v>
      </c>
      <c r="C52" s="19" t="s">
        <v>16</v>
      </c>
      <c r="D52" s="19" t="s">
        <v>17</v>
      </c>
      <c r="E52" s="19" t="s">
        <v>27</v>
      </c>
      <c r="F52" s="19" t="s">
        <v>268</v>
      </c>
      <c r="G52" s="19" t="s">
        <v>79</v>
      </c>
      <c r="H52" s="26">
        <v>221</v>
      </c>
      <c r="I52" s="121">
        <v>0</v>
      </c>
      <c r="J52" s="121">
        <v>29600</v>
      </c>
      <c r="K52" s="121">
        <v>29600</v>
      </c>
    </row>
    <row r="53" spans="2:14" ht="15.75">
      <c r="B53" s="66" t="s">
        <v>172</v>
      </c>
      <c r="C53" s="19" t="s">
        <v>16</v>
      </c>
      <c r="D53" s="19" t="s">
        <v>17</v>
      </c>
      <c r="E53" s="19" t="s">
        <v>27</v>
      </c>
      <c r="F53" s="19" t="s">
        <v>268</v>
      </c>
      <c r="G53" s="19" t="s">
        <v>79</v>
      </c>
      <c r="H53" s="26">
        <v>226</v>
      </c>
      <c r="I53" s="121">
        <v>1000</v>
      </c>
      <c r="J53" s="121">
        <v>9000</v>
      </c>
      <c r="K53" s="121">
        <v>9000</v>
      </c>
      <c r="N53" s="8"/>
    </row>
    <row r="54" spans="2:16" ht="30">
      <c r="B54" s="66" t="s">
        <v>82</v>
      </c>
      <c r="C54" s="20" t="s">
        <v>16</v>
      </c>
      <c r="D54" s="20" t="s">
        <v>17</v>
      </c>
      <c r="E54" s="20" t="s">
        <v>27</v>
      </c>
      <c r="F54" s="20" t="s">
        <v>268</v>
      </c>
      <c r="G54" s="20" t="s">
        <v>81</v>
      </c>
      <c r="H54" s="21"/>
      <c r="I54" s="120">
        <f>I55+I62</f>
        <v>395680</v>
      </c>
      <c r="J54" s="120">
        <f>J55+J62</f>
        <v>301880</v>
      </c>
      <c r="K54" s="120">
        <f>K55+K62</f>
        <v>427940</v>
      </c>
      <c r="M54" s="177"/>
      <c r="N54" s="178"/>
      <c r="O54" s="178"/>
      <c r="P54" s="179"/>
    </row>
    <row r="55" spans="2:13" ht="15.75">
      <c r="B55" s="66" t="s">
        <v>149</v>
      </c>
      <c r="C55" s="20" t="s">
        <v>16</v>
      </c>
      <c r="D55" s="20" t="s">
        <v>17</v>
      </c>
      <c r="E55" s="20" t="s">
        <v>27</v>
      </c>
      <c r="F55" s="20" t="s">
        <v>268</v>
      </c>
      <c r="G55" s="20" t="s">
        <v>81</v>
      </c>
      <c r="H55" s="21">
        <v>200</v>
      </c>
      <c r="I55" s="120">
        <f>I56+I57+I59+I60+I58+I61</f>
        <v>256180</v>
      </c>
      <c r="J55" s="120">
        <f>J56+J57+J59+J60+J58</f>
        <v>206480</v>
      </c>
      <c r="K55" s="120">
        <f>K56+K57+K59+K60+K58</f>
        <v>272540</v>
      </c>
      <c r="M55" s="171"/>
    </row>
    <row r="56" spans="2:11" ht="15.75">
      <c r="B56" s="66" t="s">
        <v>136</v>
      </c>
      <c r="C56" s="19" t="s">
        <v>16</v>
      </c>
      <c r="D56" s="19" t="s">
        <v>17</v>
      </c>
      <c r="E56" s="19" t="s">
        <v>27</v>
      </c>
      <c r="F56" s="19" t="s">
        <v>268</v>
      </c>
      <c r="G56" s="19" t="s">
        <v>81</v>
      </c>
      <c r="H56" s="26">
        <v>221</v>
      </c>
      <c r="I56" s="121">
        <v>0</v>
      </c>
      <c r="J56" s="121">
        <v>0</v>
      </c>
      <c r="K56" s="121">
        <v>0</v>
      </c>
    </row>
    <row r="57" spans="2:13" ht="15.75">
      <c r="B57" s="66" t="s">
        <v>126</v>
      </c>
      <c r="C57" s="19" t="s">
        <v>16</v>
      </c>
      <c r="D57" s="19" t="s">
        <v>17</v>
      </c>
      <c r="E57" s="19" t="s">
        <v>27</v>
      </c>
      <c r="F57" s="19" t="s">
        <v>268</v>
      </c>
      <c r="G57" s="19" t="s">
        <v>81</v>
      </c>
      <c r="H57" s="26">
        <v>223</v>
      </c>
      <c r="I57" s="121">
        <v>0</v>
      </c>
      <c r="J57" s="121">
        <v>0</v>
      </c>
      <c r="K57" s="121">
        <v>0</v>
      </c>
      <c r="M57" s="8"/>
    </row>
    <row r="58" spans="2:11" ht="15.75">
      <c r="B58" s="66" t="s">
        <v>196</v>
      </c>
      <c r="C58" s="19" t="s">
        <v>16</v>
      </c>
      <c r="D58" s="19" t="s">
        <v>17</v>
      </c>
      <c r="E58" s="19" t="s">
        <v>27</v>
      </c>
      <c r="F58" s="19" t="s">
        <v>268</v>
      </c>
      <c r="G58" s="19" t="s">
        <v>81</v>
      </c>
      <c r="H58" s="26">
        <v>222</v>
      </c>
      <c r="I58" s="121">
        <v>2000</v>
      </c>
      <c r="J58" s="121">
        <v>2000</v>
      </c>
      <c r="K58" s="121">
        <v>2000</v>
      </c>
    </row>
    <row r="59" spans="2:11" ht="15.75">
      <c r="B59" s="66" t="s">
        <v>173</v>
      </c>
      <c r="C59" s="19" t="s">
        <v>16</v>
      </c>
      <c r="D59" s="19" t="s">
        <v>17</v>
      </c>
      <c r="E59" s="19" t="s">
        <v>27</v>
      </c>
      <c r="F59" s="19" t="s">
        <v>268</v>
      </c>
      <c r="G59" s="19" t="s">
        <v>81</v>
      </c>
      <c r="H59" s="26">
        <v>225</v>
      </c>
      <c r="I59" s="121">
        <v>63980</v>
      </c>
      <c r="J59" s="121">
        <v>100280</v>
      </c>
      <c r="K59" s="121">
        <v>166340</v>
      </c>
    </row>
    <row r="60" spans="2:11" ht="15.75">
      <c r="B60" s="66" t="s">
        <v>174</v>
      </c>
      <c r="C60" s="19" t="s">
        <v>16</v>
      </c>
      <c r="D60" s="19" t="s">
        <v>17</v>
      </c>
      <c r="E60" s="19" t="s">
        <v>27</v>
      </c>
      <c r="F60" s="19" t="s">
        <v>268</v>
      </c>
      <c r="G60" s="19" t="s">
        <v>81</v>
      </c>
      <c r="H60" s="26">
        <v>226</v>
      </c>
      <c r="I60" s="121">
        <v>174200</v>
      </c>
      <c r="J60" s="121">
        <v>104200</v>
      </c>
      <c r="K60" s="121">
        <v>104200</v>
      </c>
    </row>
    <row r="61" spans="2:11" ht="15.75">
      <c r="B61" s="72" t="s">
        <v>233</v>
      </c>
      <c r="C61" s="19" t="s">
        <v>16</v>
      </c>
      <c r="D61" s="19" t="s">
        <v>17</v>
      </c>
      <c r="E61" s="19" t="s">
        <v>27</v>
      </c>
      <c r="F61" s="19" t="s">
        <v>268</v>
      </c>
      <c r="G61" s="19" t="s">
        <v>81</v>
      </c>
      <c r="H61" s="26">
        <v>227</v>
      </c>
      <c r="I61" s="121">
        <v>16000</v>
      </c>
      <c r="J61" s="121">
        <v>0</v>
      </c>
      <c r="K61" s="121">
        <v>0</v>
      </c>
    </row>
    <row r="62" spans="2:11" ht="15.75">
      <c r="B62" s="66" t="s">
        <v>141</v>
      </c>
      <c r="C62" s="20" t="s">
        <v>16</v>
      </c>
      <c r="D62" s="20" t="s">
        <v>17</v>
      </c>
      <c r="E62" s="20" t="s">
        <v>27</v>
      </c>
      <c r="F62" s="20" t="s">
        <v>268</v>
      </c>
      <c r="G62" s="20" t="s">
        <v>81</v>
      </c>
      <c r="H62" s="21">
        <v>300</v>
      </c>
      <c r="I62" s="120">
        <f>I63+I64</f>
        <v>139500</v>
      </c>
      <c r="J62" s="120">
        <f>J63+J64</f>
        <v>95400</v>
      </c>
      <c r="K62" s="120">
        <f>K63+K64</f>
        <v>155400</v>
      </c>
    </row>
    <row r="63" spans="2:11" ht="15.75">
      <c r="B63" s="66" t="s">
        <v>355</v>
      </c>
      <c r="C63" s="19" t="s">
        <v>16</v>
      </c>
      <c r="D63" s="19" t="s">
        <v>17</v>
      </c>
      <c r="E63" s="19" t="s">
        <v>27</v>
      </c>
      <c r="F63" s="19" t="s">
        <v>268</v>
      </c>
      <c r="G63" s="19" t="s">
        <v>81</v>
      </c>
      <c r="H63" s="26">
        <v>310</v>
      </c>
      <c r="I63" s="121">
        <v>0</v>
      </c>
      <c r="J63" s="121">
        <v>18000</v>
      </c>
      <c r="K63" s="121">
        <v>18000</v>
      </c>
    </row>
    <row r="64" spans="2:11" ht="15.75">
      <c r="B64" s="66" t="s">
        <v>118</v>
      </c>
      <c r="C64" s="20" t="s">
        <v>16</v>
      </c>
      <c r="D64" s="20" t="s">
        <v>17</v>
      </c>
      <c r="E64" s="20" t="s">
        <v>27</v>
      </c>
      <c r="F64" s="20" t="s">
        <v>268</v>
      </c>
      <c r="G64" s="20" t="s">
        <v>81</v>
      </c>
      <c r="H64" s="21">
        <v>340</v>
      </c>
      <c r="I64" s="120">
        <f>I65+I66</f>
        <v>139500</v>
      </c>
      <c r="J64" s="120">
        <f>J65+J66</f>
        <v>77400</v>
      </c>
      <c r="K64" s="120">
        <f>K65+K66</f>
        <v>137400</v>
      </c>
    </row>
    <row r="65" spans="2:11" ht="15.75">
      <c r="B65" s="66" t="s">
        <v>218</v>
      </c>
      <c r="C65" s="19" t="s">
        <v>16</v>
      </c>
      <c r="D65" s="19" t="s">
        <v>17</v>
      </c>
      <c r="E65" s="19" t="s">
        <v>27</v>
      </c>
      <c r="F65" s="19" t="s">
        <v>268</v>
      </c>
      <c r="G65" s="19" t="s">
        <v>81</v>
      </c>
      <c r="H65" s="26">
        <v>343</v>
      </c>
      <c r="I65" s="121">
        <v>0</v>
      </c>
      <c r="J65" s="121">
        <v>7400</v>
      </c>
      <c r="K65" s="121">
        <v>7400</v>
      </c>
    </row>
    <row r="66" spans="2:11" ht="19.5" customHeight="1">
      <c r="B66" s="66" t="s">
        <v>220</v>
      </c>
      <c r="C66" s="19" t="s">
        <v>16</v>
      </c>
      <c r="D66" s="19" t="s">
        <v>17</v>
      </c>
      <c r="E66" s="19" t="s">
        <v>27</v>
      </c>
      <c r="F66" s="19" t="s">
        <v>268</v>
      </c>
      <c r="G66" s="19" t="s">
        <v>81</v>
      </c>
      <c r="H66" s="26">
        <v>346</v>
      </c>
      <c r="I66" s="134">
        <v>139500</v>
      </c>
      <c r="J66" s="134">
        <v>70000</v>
      </c>
      <c r="K66" s="134">
        <v>130000</v>
      </c>
    </row>
    <row r="67" spans="2:11" ht="15.75">
      <c r="B67" s="68" t="s">
        <v>231</v>
      </c>
      <c r="C67" s="20" t="s">
        <v>16</v>
      </c>
      <c r="D67" s="20" t="s">
        <v>17</v>
      </c>
      <c r="E67" s="20" t="s">
        <v>27</v>
      </c>
      <c r="F67" s="20" t="s">
        <v>268</v>
      </c>
      <c r="G67" s="20" t="s">
        <v>232</v>
      </c>
      <c r="H67" s="21"/>
      <c r="I67" s="120">
        <f>I68</f>
        <v>127250</v>
      </c>
      <c r="J67" s="120">
        <f>J68</f>
        <v>57600</v>
      </c>
      <c r="K67" s="120">
        <f>K68</f>
        <v>70000</v>
      </c>
    </row>
    <row r="68" spans="2:11" ht="15.75">
      <c r="B68" s="66" t="s">
        <v>126</v>
      </c>
      <c r="C68" s="19" t="s">
        <v>16</v>
      </c>
      <c r="D68" s="19" t="s">
        <v>17</v>
      </c>
      <c r="E68" s="19" t="s">
        <v>27</v>
      </c>
      <c r="F68" s="19" t="s">
        <v>268</v>
      </c>
      <c r="G68" s="19" t="s">
        <v>232</v>
      </c>
      <c r="H68" s="26">
        <v>223</v>
      </c>
      <c r="I68" s="121">
        <v>127250</v>
      </c>
      <c r="J68" s="121">
        <v>57600</v>
      </c>
      <c r="K68" s="121">
        <v>70000</v>
      </c>
    </row>
    <row r="69" spans="2:11" ht="15.75">
      <c r="B69" s="72" t="s">
        <v>178</v>
      </c>
      <c r="C69" s="20" t="s">
        <v>16</v>
      </c>
      <c r="D69" s="14" t="s">
        <v>17</v>
      </c>
      <c r="E69" s="14" t="s">
        <v>27</v>
      </c>
      <c r="F69" s="14" t="s">
        <v>268</v>
      </c>
      <c r="G69" s="14" t="s">
        <v>177</v>
      </c>
      <c r="H69" s="15"/>
      <c r="I69" s="120">
        <f>I74+I70</f>
        <v>392338</v>
      </c>
      <c r="J69" s="120">
        <f>J74</f>
        <v>20000</v>
      </c>
      <c r="K69" s="120">
        <f>K74</f>
        <v>20000</v>
      </c>
    </row>
    <row r="70" spans="2:11" ht="15.75">
      <c r="B70" s="148" t="s">
        <v>176</v>
      </c>
      <c r="C70" s="20" t="s">
        <v>16</v>
      </c>
      <c r="D70" s="14" t="s">
        <v>17</v>
      </c>
      <c r="E70" s="14" t="s">
        <v>27</v>
      </c>
      <c r="F70" s="14" t="s">
        <v>268</v>
      </c>
      <c r="G70" s="14" t="s">
        <v>175</v>
      </c>
      <c r="H70" s="15"/>
      <c r="I70" s="120">
        <f>I71</f>
        <v>10000</v>
      </c>
      <c r="J70" s="120">
        <f aca="true" t="shared" si="2" ref="J70:K72">J71</f>
        <v>0</v>
      </c>
      <c r="K70" s="120">
        <f t="shared" si="2"/>
        <v>0</v>
      </c>
    </row>
    <row r="71" spans="2:11" ht="21" customHeight="1" thickBot="1">
      <c r="B71" s="73" t="s">
        <v>179</v>
      </c>
      <c r="C71" s="20" t="s">
        <v>16</v>
      </c>
      <c r="D71" s="14" t="s">
        <v>17</v>
      </c>
      <c r="E71" s="14" t="s">
        <v>27</v>
      </c>
      <c r="F71" s="14" t="s">
        <v>268</v>
      </c>
      <c r="G71" s="14" t="s">
        <v>158</v>
      </c>
      <c r="H71" s="15"/>
      <c r="I71" s="120">
        <f>I72</f>
        <v>10000</v>
      </c>
      <c r="J71" s="120">
        <f t="shared" si="2"/>
        <v>0</v>
      </c>
      <c r="K71" s="120">
        <f t="shared" si="2"/>
        <v>0</v>
      </c>
    </row>
    <row r="72" spans="2:11" ht="16.5" thickBot="1">
      <c r="B72" s="74" t="s">
        <v>180</v>
      </c>
      <c r="C72" s="20" t="s">
        <v>16</v>
      </c>
      <c r="D72" s="14" t="s">
        <v>17</v>
      </c>
      <c r="E72" s="14" t="s">
        <v>27</v>
      </c>
      <c r="F72" s="14" t="s">
        <v>268</v>
      </c>
      <c r="G72" s="14" t="s">
        <v>158</v>
      </c>
      <c r="H72" s="15">
        <v>200</v>
      </c>
      <c r="I72" s="120">
        <f>I73</f>
        <v>10000</v>
      </c>
      <c r="J72" s="120">
        <f t="shared" si="2"/>
        <v>0</v>
      </c>
      <c r="K72" s="120">
        <f t="shared" si="2"/>
        <v>0</v>
      </c>
    </row>
    <row r="73" spans="2:11" ht="15.75">
      <c r="B73" s="75" t="s">
        <v>181</v>
      </c>
      <c r="C73" s="19" t="s">
        <v>16</v>
      </c>
      <c r="D73" s="58" t="s">
        <v>17</v>
      </c>
      <c r="E73" s="58" t="s">
        <v>27</v>
      </c>
      <c r="F73" s="58" t="s">
        <v>268</v>
      </c>
      <c r="G73" s="58" t="s">
        <v>158</v>
      </c>
      <c r="H73" s="61">
        <v>290</v>
      </c>
      <c r="I73" s="121">
        <v>10000</v>
      </c>
      <c r="J73" s="121">
        <v>0</v>
      </c>
      <c r="K73" s="121">
        <v>0</v>
      </c>
    </row>
    <row r="74" spans="2:11" ht="15.75">
      <c r="B74" s="72" t="s">
        <v>182</v>
      </c>
      <c r="C74" s="20" t="s">
        <v>16</v>
      </c>
      <c r="D74" s="14" t="s">
        <v>17</v>
      </c>
      <c r="E74" s="14" t="s">
        <v>27</v>
      </c>
      <c r="F74" s="14" t="s">
        <v>268</v>
      </c>
      <c r="G74" s="14" t="s">
        <v>33</v>
      </c>
      <c r="H74" s="15"/>
      <c r="I74" s="120">
        <f>I75+I79+I83</f>
        <v>382338</v>
      </c>
      <c r="J74" s="120">
        <f>J75+J79+J83</f>
        <v>20000</v>
      </c>
      <c r="K74" s="120">
        <f>K75+K79+K83</f>
        <v>20000</v>
      </c>
    </row>
    <row r="75" spans="2:11" ht="19.5" customHeight="1">
      <c r="B75" s="76" t="s">
        <v>189</v>
      </c>
      <c r="C75" s="20" t="s">
        <v>16</v>
      </c>
      <c r="D75" s="14" t="s">
        <v>17</v>
      </c>
      <c r="E75" s="14" t="s">
        <v>27</v>
      </c>
      <c r="F75" s="14" t="s">
        <v>268</v>
      </c>
      <c r="G75" s="14" t="s">
        <v>161</v>
      </c>
      <c r="H75" s="15"/>
      <c r="I75" s="120">
        <f aca="true" t="shared" si="3" ref="I75:K76">I76</f>
        <v>5000</v>
      </c>
      <c r="J75" s="120">
        <f t="shared" si="3"/>
        <v>5000</v>
      </c>
      <c r="K75" s="120">
        <f t="shared" si="3"/>
        <v>5000</v>
      </c>
    </row>
    <row r="76" spans="2:11" ht="15.75">
      <c r="B76" s="72" t="s">
        <v>184</v>
      </c>
      <c r="C76" s="20" t="s">
        <v>16</v>
      </c>
      <c r="D76" s="14" t="s">
        <v>17</v>
      </c>
      <c r="E76" s="14" t="s">
        <v>27</v>
      </c>
      <c r="F76" s="14" t="s">
        <v>268</v>
      </c>
      <c r="G76" s="14" t="s">
        <v>161</v>
      </c>
      <c r="H76" s="15">
        <v>200</v>
      </c>
      <c r="I76" s="120">
        <f t="shared" si="3"/>
        <v>5000</v>
      </c>
      <c r="J76" s="120">
        <f t="shared" si="3"/>
        <v>5000</v>
      </c>
      <c r="K76" s="120">
        <f t="shared" si="3"/>
        <v>5000</v>
      </c>
    </row>
    <row r="77" spans="2:11" ht="15.75">
      <c r="B77" s="72" t="s">
        <v>185</v>
      </c>
      <c r="C77" s="20" t="s">
        <v>16</v>
      </c>
      <c r="D77" s="14" t="s">
        <v>17</v>
      </c>
      <c r="E77" s="14" t="s">
        <v>27</v>
      </c>
      <c r="F77" s="14" t="s">
        <v>268</v>
      </c>
      <c r="G77" s="14" t="s">
        <v>161</v>
      </c>
      <c r="H77" s="15">
        <v>290</v>
      </c>
      <c r="I77" s="120">
        <v>5000</v>
      </c>
      <c r="J77" s="120">
        <v>5000</v>
      </c>
      <c r="K77" s="120">
        <v>5000</v>
      </c>
    </row>
    <row r="78" spans="2:11" ht="15.75">
      <c r="B78" s="72" t="s">
        <v>221</v>
      </c>
      <c r="C78" s="19" t="s">
        <v>16</v>
      </c>
      <c r="D78" s="58" t="s">
        <v>17</v>
      </c>
      <c r="E78" s="58" t="s">
        <v>27</v>
      </c>
      <c r="F78" s="58" t="s">
        <v>268</v>
      </c>
      <c r="G78" s="58" t="s">
        <v>161</v>
      </c>
      <c r="H78" s="61">
        <v>291</v>
      </c>
      <c r="I78" s="121">
        <v>5000</v>
      </c>
      <c r="J78" s="121">
        <v>5000</v>
      </c>
      <c r="K78" s="121">
        <v>5000</v>
      </c>
    </row>
    <row r="79" spans="2:11" ht="15.75">
      <c r="B79" s="72" t="s">
        <v>183</v>
      </c>
      <c r="C79" s="20" t="s">
        <v>16</v>
      </c>
      <c r="D79" s="14" t="s">
        <v>17</v>
      </c>
      <c r="E79" s="14" t="s">
        <v>27</v>
      </c>
      <c r="F79" s="14" t="s">
        <v>268</v>
      </c>
      <c r="G79" s="14" t="s">
        <v>83</v>
      </c>
      <c r="H79" s="15"/>
      <c r="I79" s="120">
        <f aca="true" t="shared" si="4" ref="I79:K80">I80</f>
        <v>5000</v>
      </c>
      <c r="J79" s="120">
        <f t="shared" si="4"/>
        <v>5000</v>
      </c>
      <c r="K79" s="120">
        <f t="shared" si="4"/>
        <v>5000</v>
      </c>
    </row>
    <row r="80" spans="2:11" ht="15.75">
      <c r="B80" s="72" t="s">
        <v>184</v>
      </c>
      <c r="C80" s="20" t="s">
        <v>16</v>
      </c>
      <c r="D80" s="14" t="s">
        <v>17</v>
      </c>
      <c r="E80" s="14" t="s">
        <v>27</v>
      </c>
      <c r="F80" s="14" t="s">
        <v>268</v>
      </c>
      <c r="G80" s="14" t="s">
        <v>83</v>
      </c>
      <c r="H80" s="15">
        <v>200</v>
      </c>
      <c r="I80" s="120">
        <f t="shared" si="4"/>
        <v>5000</v>
      </c>
      <c r="J80" s="120">
        <f t="shared" si="4"/>
        <v>5000</v>
      </c>
      <c r="K80" s="120">
        <f t="shared" si="4"/>
        <v>5000</v>
      </c>
    </row>
    <row r="81" spans="2:11" ht="15.75">
      <c r="B81" s="72" t="s">
        <v>185</v>
      </c>
      <c r="C81" s="20" t="s">
        <v>16</v>
      </c>
      <c r="D81" s="14" t="s">
        <v>17</v>
      </c>
      <c r="E81" s="14" t="s">
        <v>27</v>
      </c>
      <c r="F81" s="14" t="s">
        <v>268</v>
      </c>
      <c r="G81" s="14" t="s">
        <v>83</v>
      </c>
      <c r="H81" s="15">
        <v>290</v>
      </c>
      <c r="I81" s="120">
        <f>I82</f>
        <v>5000</v>
      </c>
      <c r="J81" s="120">
        <f>J82</f>
        <v>5000</v>
      </c>
      <c r="K81" s="120">
        <f>K82</f>
        <v>5000</v>
      </c>
    </row>
    <row r="82" spans="2:11" ht="15.75">
      <c r="B82" s="72" t="s">
        <v>221</v>
      </c>
      <c r="C82" s="19" t="s">
        <v>16</v>
      </c>
      <c r="D82" s="58" t="s">
        <v>17</v>
      </c>
      <c r="E82" s="58" t="s">
        <v>27</v>
      </c>
      <c r="F82" s="58" t="s">
        <v>268</v>
      </c>
      <c r="G82" s="58" t="s">
        <v>83</v>
      </c>
      <c r="H82" s="61">
        <v>291</v>
      </c>
      <c r="I82" s="121">
        <v>5000</v>
      </c>
      <c r="J82" s="121">
        <v>5000</v>
      </c>
      <c r="K82" s="121">
        <v>5000</v>
      </c>
    </row>
    <row r="83" spans="2:11" ht="15.75">
      <c r="B83" s="72" t="s">
        <v>186</v>
      </c>
      <c r="C83" s="20" t="s">
        <v>16</v>
      </c>
      <c r="D83" s="14" t="s">
        <v>17</v>
      </c>
      <c r="E83" s="14" t="s">
        <v>27</v>
      </c>
      <c r="F83" s="14" t="s">
        <v>268</v>
      </c>
      <c r="G83" s="14" t="s">
        <v>84</v>
      </c>
      <c r="H83" s="15"/>
      <c r="I83" s="120">
        <f aca="true" t="shared" si="5" ref="I83:K85">I84</f>
        <v>372338</v>
      </c>
      <c r="J83" s="120">
        <f t="shared" si="5"/>
        <v>10000</v>
      </c>
      <c r="K83" s="120">
        <f t="shared" si="5"/>
        <v>10000</v>
      </c>
    </row>
    <row r="84" spans="2:11" ht="15.75">
      <c r="B84" s="72" t="s">
        <v>187</v>
      </c>
      <c r="C84" s="20" t="s">
        <v>16</v>
      </c>
      <c r="D84" s="14" t="s">
        <v>17</v>
      </c>
      <c r="E84" s="14" t="s">
        <v>27</v>
      </c>
      <c r="F84" s="14" t="s">
        <v>268</v>
      </c>
      <c r="G84" s="14" t="s">
        <v>84</v>
      </c>
      <c r="H84" s="15">
        <v>200</v>
      </c>
      <c r="I84" s="120">
        <f t="shared" si="5"/>
        <v>372338</v>
      </c>
      <c r="J84" s="120">
        <f t="shared" si="5"/>
        <v>10000</v>
      </c>
      <c r="K84" s="120">
        <f t="shared" si="5"/>
        <v>10000</v>
      </c>
    </row>
    <row r="85" spans="2:11" ht="15.75">
      <c r="B85" s="72" t="s">
        <v>188</v>
      </c>
      <c r="C85" s="20" t="s">
        <v>16</v>
      </c>
      <c r="D85" s="14" t="s">
        <v>17</v>
      </c>
      <c r="E85" s="14" t="s">
        <v>27</v>
      </c>
      <c r="F85" s="14" t="s">
        <v>268</v>
      </c>
      <c r="G85" s="14" t="s">
        <v>84</v>
      </c>
      <c r="H85" s="15">
        <v>290</v>
      </c>
      <c r="I85" s="120">
        <f>I86</f>
        <v>372338</v>
      </c>
      <c r="J85" s="120">
        <f t="shared" si="5"/>
        <v>10000</v>
      </c>
      <c r="K85" s="120">
        <f t="shared" si="5"/>
        <v>10000</v>
      </c>
    </row>
    <row r="86" spans="1:11" ht="17.25" customHeight="1">
      <c r="A86" s="50" t="s">
        <v>222</v>
      </c>
      <c r="B86" s="72" t="s">
        <v>221</v>
      </c>
      <c r="C86" s="58" t="s">
        <v>16</v>
      </c>
      <c r="D86" s="58" t="s">
        <v>17</v>
      </c>
      <c r="E86" s="58" t="s">
        <v>27</v>
      </c>
      <c r="F86" s="58" t="s">
        <v>268</v>
      </c>
      <c r="G86" s="61">
        <v>853</v>
      </c>
      <c r="H86" s="165">
        <v>291</v>
      </c>
      <c r="I86" s="121">
        <v>372338</v>
      </c>
      <c r="J86" s="121">
        <v>10000</v>
      </c>
      <c r="K86" s="121">
        <v>10000</v>
      </c>
    </row>
    <row r="87" spans="2:11" s="105" customFormat="1" ht="49.5" customHeight="1">
      <c r="B87" s="69" t="s">
        <v>340</v>
      </c>
      <c r="C87" s="35" t="s">
        <v>16</v>
      </c>
      <c r="D87" s="35" t="s">
        <v>17</v>
      </c>
      <c r="E87" s="35" t="s">
        <v>27</v>
      </c>
      <c r="F87" s="35"/>
      <c r="G87" s="35"/>
      <c r="H87" s="36"/>
      <c r="I87" s="124">
        <f aca="true" t="shared" si="6" ref="I87:K93">I88</f>
        <v>1000</v>
      </c>
      <c r="J87" s="124">
        <f t="shared" si="6"/>
        <v>1000</v>
      </c>
      <c r="K87" s="124">
        <f t="shared" si="6"/>
        <v>1000</v>
      </c>
    </row>
    <row r="88" spans="2:11" ht="45">
      <c r="B88" s="66" t="s">
        <v>19</v>
      </c>
      <c r="C88" s="20" t="s">
        <v>16</v>
      </c>
      <c r="D88" s="20" t="s">
        <v>17</v>
      </c>
      <c r="E88" s="20" t="s">
        <v>27</v>
      </c>
      <c r="F88" s="20" t="s">
        <v>265</v>
      </c>
      <c r="G88" s="14"/>
      <c r="H88" s="15"/>
      <c r="I88" s="120">
        <f t="shared" si="6"/>
        <v>1000</v>
      </c>
      <c r="J88" s="120">
        <f t="shared" si="6"/>
        <v>1000</v>
      </c>
      <c r="K88" s="120">
        <f t="shared" si="6"/>
        <v>1000</v>
      </c>
    </row>
    <row r="89" spans="2:11" ht="33" customHeight="1">
      <c r="B89" s="66" t="s">
        <v>20</v>
      </c>
      <c r="C89" s="20" t="s">
        <v>16</v>
      </c>
      <c r="D89" s="20" t="s">
        <v>17</v>
      </c>
      <c r="E89" s="20" t="s">
        <v>27</v>
      </c>
      <c r="F89" s="20" t="s">
        <v>266</v>
      </c>
      <c r="G89" s="14"/>
      <c r="H89" s="15"/>
      <c r="I89" s="120">
        <f t="shared" si="6"/>
        <v>1000</v>
      </c>
      <c r="J89" s="120">
        <f t="shared" si="6"/>
        <v>1000</v>
      </c>
      <c r="K89" s="120">
        <f t="shared" si="6"/>
        <v>1000</v>
      </c>
    </row>
    <row r="90" spans="2:11" ht="48" customHeight="1">
      <c r="B90" s="66" t="s">
        <v>201</v>
      </c>
      <c r="C90" s="20" t="s">
        <v>16</v>
      </c>
      <c r="D90" s="20" t="s">
        <v>17</v>
      </c>
      <c r="E90" s="20" t="s">
        <v>27</v>
      </c>
      <c r="F90" s="20" t="s">
        <v>269</v>
      </c>
      <c r="G90" s="14"/>
      <c r="H90" s="15"/>
      <c r="I90" s="120">
        <f t="shared" si="6"/>
        <v>1000</v>
      </c>
      <c r="J90" s="120">
        <f t="shared" si="6"/>
        <v>1000</v>
      </c>
      <c r="K90" s="120">
        <f t="shared" si="6"/>
        <v>1000</v>
      </c>
    </row>
    <row r="91" spans="2:11" ht="30">
      <c r="B91" s="66" t="s">
        <v>29</v>
      </c>
      <c r="C91" s="20" t="s">
        <v>16</v>
      </c>
      <c r="D91" s="20" t="s">
        <v>17</v>
      </c>
      <c r="E91" s="20" t="s">
        <v>27</v>
      </c>
      <c r="F91" s="20" t="s">
        <v>269</v>
      </c>
      <c r="G91" s="20" t="s">
        <v>30</v>
      </c>
      <c r="H91" s="15"/>
      <c r="I91" s="120">
        <f t="shared" si="6"/>
        <v>1000</v>
      </c>
      <c r="J91" s="120">
        <f t="shared" si="6"/>
        <v>1000</v>
      </c>
      <c r="K91" s="120">
        <f t="shared" si="6"/>
        <v>1000</v>
      </c>
    </row>
    <row r="92" spans="2:11" ht="30">
      <c r="B92" s="66" t="s">
        <v>31</v>
      </c>
      <c r="C92" s="20" t="s">
        <v>16</v>
      </c>
      <c r="D92" s="20" t="s">
        <v>17</v>
      </c>
      <c r="E92" s="20" t="s">
        <v>27</v>
      </c>
      <c r="F92" s="20" t="s">
        <v>269</v>
      </c>
      <c r="G92" s="20" t="s">
        <v>32</v>
      </c>
      <c r="H92" s="15"/>
      <c r="I92" s="120">
        <f t="shared" si="6"/>
        <v>1000</v>
      </c>
      <c r="J92" s="120">
        <f t="shared" si="6"/>
        <v>1000</v>
      </c>
      <c r="K92" s="120">
        <f t="shared" si="6"/>
        <v>1000</v>
      </c>
    </row>
    <row r="93" spans="2:11" ht="30">
      <c r="B93" s="66" t="s">
        <v>82</v>
      </c>
      <c r="C93" s="20" t="s">
        <v>16</v>
      </c>
      <c r="D93" s="20" t="s">
        <v>17</v>
      </c>
      <c r="E93" s="20" t="s">
        <v>27</v>
      </c>
      <c r="F93" s="20" t="s">
        <v>269</v>
      </c>
      <c r="G93" s="20" t="s">
        <v>81</v>
      </c>
      <c r="H93" s="21"/>
      <c r="I93" s="120">
        <f t="shared" si="6"/>
        <v>1000</v>
      </c>
      <c r="J93" s="120">
        <f t="shared" si="6"/>
        <v>1000</v>
      </c>
      <c r="K93" s="120">
        <f t="shared" si="6"/>
        <v>1000</v>
      </c>
    </row>
    <row r="94" spans="2:11" ht="15.75">
      <c r="B94" s="71" t="s">
        <v>173</v>
      </c>
      <c r="C94" s="19" t="s">
        <v>16</v>
      </c>
      <c r="D94" s="19" t="s">
        <v>17</v>
      </c>
      <c r="E94" s="19" t="s">
        <v>27</v>
      </c>
      <c r="F94" s="19" t="s">
        <v>269</v>
      </c>
      <c r="G94" s="19" t="s">
        <v>81</v>
      </c>
      <c r="H94" s="26">
        <v>225</v>
      </c>
      <c r="I94" s="121">
        <v>1000</v>
      </c>
      <c r="J94" s="121">
        <v>1000</v>
      </c>
      <c r="K94" s="121">
        <v>1000</v>
      </c>
    </row>
    <row r="95" spans="2:11" s="92" customFormat="1" ht="42.75">
      <c r="B95" s="97" t="s">
        <v>248</v>
      </c>
      <c r="C95" s="98" t="s">
        <v>16</v>
      </c>
      <c r="D95" s="98" t="s">
        <v>17</v>
      </c>
      <c r="E95" s="98" t="s">
        <v>27</v>
      </c>
      <c r="F95" s="98" t="s">
        <v>270</v>
      </c>
      <c r="G95" s="98"/>
      <c r="H95" s="99"/>
      <c r="I95" s="122">
        <f>I96</f>
        <v>17112.12</v>
      </c>
      <c r="J95" s="122">
        <f>J96</f>
        <v>0</v>
      </c>
      <c r="K95" s="122">
        <f>K96</f>
        <v>0</v>
      </c>
    </row>
    <row r="96" spans="2:11" ht="30">
      <c r="B96" s="66" t="s">
        <v>249</v>
      </c>
      <c r="C96" s="19" t="s">
        <v>16</v>
      </c>
      <c r="D96" s="20" t="s">
        <v>17</v>
      </c>
      <c r="E96" s="20" t="s">
        <v>27</v>
      </c>
      <c r="F96" s="20" t="s">
        <v>270</v>
      </c>
      <c r="G96" s="20" t="s">
        <v>30</v>
      </c>
      <c r="H96" s="21"/>
      <c r="I96" s="120">
        <f>I97</f>
        <v>17112.12</v>
      </c>
      <c r="J96" s="120">
        <f>J97+J99</f>
        <v>0</v>
      </c>
      <c r="K96" s="120">
        <f>K97+K99</f>
        <v>0</v>
      </c>
    </row>
    <row r="97" spans="2:11" ht="30">
      <c r="B97" s="66" t="s">
        <v>250</v>
      </c>
      <c r="C97" s="19" t="s">
        <v>16</v>
      </c>
      <c r="D97" s="20" t="s">
        <v>17</v>
      </c>
      <c r="E97" s="20" t="s">
        <v>27</v>
      </c>
      <c r="F97" s="20" t="s">
        <v>270</v>
      </c>
      <c r="G97" s="20" t="s">
        <v>32</v>
      </c>
      <c r="H97" s="21"/>
      <c r="I97" s="120">
        <f>I98</f>
        <v>17112.12</v>
      </c>
      <c r="J97" s="120">
        <v>0</v>
      </c>
      <c r="K97" s="120">
        <v>0</v>
      </c>
    </row>
    <row r="98" spans="2:11" ht="30">
      <c r="B98" s="66" t="s">
        <v>80</v>
      </c>
      <c r="C98" s="20" t="s">
        <v>16</v>
      </c>
      <c r="D98" s="20" t="s">
        <v>17</v>
      </c>
      <c r="E98" s="20" t="s">
        <v>27</v>
      </c>
      <c r="F98" s="20" t="s">
        <v>270</v>
      </c>
      <c r="G98" s="20" t="s">
        <v>79</v>
      </c>
      <c r="H98" s="21"/>
      <c r="I98" s="120">
        <f>SUM(I100:I101)</f>
        <v>17112.12</v>
      </c>
      <c r="J98" s="120">
        <v>0</v>
      </c>
      <c r="K98" s="120">
        <v>0</v>
      </c>
    </row>
    <row r="99" spans="2:11" ht="15.75">
      <c r="B99" s="66" t="s">
        <v>147</v>
      </c>
      <c r="C99" s="20" t="s">
        <v>16</v>
      </c>
      <c r="D99" s="20" t="s">
        <v>17</v>
      </c>
      <c r="E99" s="20" t="s">
        <v>27</v>
      </c>
      <c r="F99" s="20" t="s">
        <v>270</v>
      </c>
      <c r="G99" s="20" t="s">
        <v>79</v>
      </c>
      <c r="H99" s="21">
        <v>200</v>
      </c>
      <c r="I99" s="120">
        <f>SUBTOTAL(9,I100:I101)</f>
        <v>17112.12</v>
      </c>
      <c r="J99" s="120">
        <f>J100</f>
        <v>0</v>
      </c>
      <c r="K99" s="120">
        <f>K100</f>
        <v>0</v>
      </c>
    </row>
    <row r="100" spans="2:11" ht="15.75">
      <c r="B100" s="66" t="s">
        <v>324</v>
      </c>
      <c r="C100" s="19" t="s">
        <v>16</v>
      </c>
      <c r="D100" s="19" t="s">
        <v>17</v>
      </c>
      <c r="E100" s="19" t="s">
        <v>27</v>
      </c>
      <c r="F100" s="19" t="s">
        <v>270</v>
      </c>
      <c r="G100" s="19" t="s">
        <v>79</v>
      </c>
      <c r="H100" s="26">
        <v>221</v>
      </c>
      <c r="I100" s="121">
        <v>16941</v>
      </c>
      <c r="J100" s="121">
        <v>0</v>
      </c>
      <c r="K100" s="121">
        <v>0</v>
      </c>
    </row>
    <row r="101" spans="2:11" ht="15.75">
      <c r="B101" s="66" t="s">
        <v>325</v>
      </c>
      <c r="C101" s="19" t="s">
        <v>16</v>
      </c>
      <c r="D101" s="19" t="s">
        <v>17</v>
      </c>
      <c r="E101" s="19" t="s">
        <v>27</v>
      </c>
      <c r="F101" s="19" t="s">
        <v>270</v>
      </c>
      <c r="G101" s="19" t="s">
        <v>79</v>
      </c>
      <c r="H101" s="26">
        <v>221</v>
      </c>
      <c r="I101" s="121">
        <v>171.12</v>
      </c>
      <c r="J101" s="121">
        <v>0</v>
      </c>
      <c r="K101" s="121">
        <v>0</v>
      </c>
    </row>
    <row r="102" spans="2:11" ht="15.75">
      <c r="B102" s="71" t="s">
        <v>25</v>
      </c>
      <c r="C102" s="19" t="s">
        <v>16</v>
      </c>
      <c r="D102" s="58" t="s">
        <v>17</v>
      </c>
      <c r="E102" s="58" t="s">
        <v>27</v>
      </c>
      <c r="F102" s="19"/>
      <c r="G102" s="19"/>
      <c r="H102" s="26"/>
      <c r="I102" s="121">
        <f>I35</f>
        <v>1715480.12</v>
      </c>
      <c r="J102" s="121">
        <f>J35</f>
        <v>803680</v>
      </c>
      <c r="K102" s="121">
        <f>K35</f>
        <v>942140</v>
      </c>
    </row>
    <row r="103" spans="2:11" ht="15.75" hidden="1">
      <c r="B103" s="78" t="s">
        <v>197</v>
      </c>
      <c r="C103" s="16" t="s">
        <v>16</v>
      </c>
      <c r="D103" s="16" t="s">
        <v>17</v>
      </c>
      <c r="E103" s="16" t="s">
        <v>59</v>
      </c>
      <c r="F103" s="16"/>
      <c r="G103" s="16"/>
      <c r="H103" s="17"/>
      <c r="I103" s="125">
        <f>I107</f>
        <v>0</v>
      </c>
      <c r="J103" s="125">
        <f>J104</f>
        <v>0</v>
      </c>
      <c r="K103" s="125">
        <f>K104</f>
        <v>0</v>
      </c>
    </row>
    <row r="104" spans="2:11" ht="45" hidden="1">
      <c r="B104" s="66" t="s">
        <v>19</v>
      </c>
      <c r="C104" s="37" t="s">
        <v>16</v>
      </c>
      <c r="D104" s="37" t="s">
        <v>17</v>
      </c>
      <c r="E104" s="37" t="s">
        <v>59</v>
      </c>
      <c r="F104" s="37" t="s">
        <v>99</v>
      </c>
      <c r="G104" s="20"/>
      <c r="H104" s="21"/>
      <c r="I104" s="120">
        <f aca="true" t="shared" si="7" ref="I104:K108">I105</f>
        <v>0</v>
      </c>
      <c r="J104" s="120"/>
      <c r="K104" s="120"/>
    </row>
    <row r="105" spans="2:11" ht="33" customHeight="1" hidden="1">
      <c r="B105" s="66" t="s">
        <v>20</v>
      </c>
      <c r="C105" s="37" t="s">
        <v>16</v>
      </c>
      <c r="D105" s="37" t="s">
        <v>17</v>
      </c>
      <c r="E105" s="37" t="s">
        <v>59</v>
      </c>
      <c r="F105" s="37" t="s">
        <v>98</v>
      </c>
      <c r="G105" s="20"/>
      <c r="H105" s="21"/>
      <c r="I105" s="120">
        <f>I106</f>
        <v>0</v>
      </c>
      <c r="J105" s="120"/>
      <c r="K105" s="120"/>
    </row>
    <row r="106" spans="2:11" ht="30" hidden="1">
      <c r="B106" s="66" t="s">
        <v>198</v>
      </c>
      <c r="C106" s="37" t="s">
        <v>16</v>
      </c>
      <c r="D106" s="37" t="s">
        <v>17</v>
      </c>
      <c r="E106" s="37" t="s">
        <v>59</v>
      </c>
      <c r="F106" s="37" t="s">
        <v>199</v>
      </c>
      <c r="G106" s="20"/>
      <c r="H106" s="21"/>
      <c r="I106" s="120">
        <f t="shared" si="7"/>
        <v>0</v>
      </c>
      <c r="J106" s="120">
        <f t="shared" si="7"/>
        <v>0</v>
      </c>
      <c r="K106" s="120">
        <f t="shared" si="7"/>
        <v>0</v>
      </c>
    </row>
    <row r="107" spans="2:11" ht="30" hidden="1">
      <c r="B107" s="66" t="s">
        <v>29</v>
      </c>
      <c r="C107" s="37" t="s">
        <v>16</v>
      </c>
      <c r="D107" s="37" t="s">
        <v>17</v>
      </c>
      <c r="E107" s="37" t="s">
        <v>59</v>
      </c>
      <c r="F107" s="37" t="s">
        <v>199</v>
      </c>
      <c r="G107" s="20" t="s">
        <v>208</v>
      </c>
      <c r="H107" s="21"/>
      <c r="I107" s="120">
        <f t="shared" si="7"/>
        <v>0</v>
      </c>
      <c r="J107" s="120">
        <f t="shared" si="7"/>
        <v>0</v>
      </c>
      <c r="K107" s="120">
        <f t="shared" si="7"/>
        <v>0</v>
      </c>
    </row>
    <row r="108" spans="2:11" ht="30" hidden="1">
      <c r="B108" s="66" t="s">
        <v>31</v>
      </c>
      <c r="C108" s="37" t="s">
        <v>16</v>
      </c>
      <c r="D108" s="37" t="s">
        <v>17</v>
      </c>
      <c r="E108" s="37" t="s">
        <v>59</v>
      </c>
      <c r="F108" s="37" t="s">
        <v>199</v>
      </c>
      <c r="G108" s="20" t="s">
        <v>208</v>
      </c>
      <c r="H108" s="21"/>
      <c r="I108" s="120">
        <f t="shared" si="7"/>
        <v>0</v>
      </c>
      <c r="J108" s="120">
        <f t="shared" si="7"/>
        <v>0</v>
      </c>
      <c r="K108" s="120">
        <f t="shared" si="7"/>
        <v>0</v>
      </c>
    </row>
    <row r="109" spans="2:11" ht="30" hidden="1">
      <c r="B109" s="66" t="s">
        <v>82</v>
      </c>
      <c r="C109" s="37" t="s">
        <v>16</v>
      </c>
      <c r="D109" s="37" t="s">
        <v>17</v>
      </c>
      <c r="E109" s="37" t="s">
        <v>59</v>
      </c>
      <c r="F109" s="37" t="s">
        <v>199</v>
      </c>
      <c r="G109" s="20" t="s">
        <v>81</v>
      </c>
      <c r="H109" s="21"/>
      <c r="I109" s="120">
        <f>I110</f>
        <v>0</v>
      </c>
      <c r="J109" s="120">
        <f>J110+J111</f>
        <v>0</v>
      </c>
      <c r="K109" s="120">
        <f>K110+K111</f>
        <v>0</v>
      </c>
    </row>
    <row r="110" spans="2:11" ht="15.75" hidden="1">
      <c r="B110" s="66" t="s">
        <v>147</v>
      </c>
      <c r="C110" s="20" t="s">
        <v>16</v>
      </c>
      <c r="D110" s="37" t="s">
        <v>17</v>
      </c>
      <c r="E110" s="37" t="s">
        <v>59</v>
      </c>
      <c r="F110" s="37" t="s">
        <v>199</v>
      </c>
      <c r="G110" s="20" t="s">
        <v>208</v>
      </c>
      <c r="H110" s="21"/>
      <c r="I110" s="120">
        <f>I111</f>
        <v>0</v>
      </c>
      <c r="J110" s="120"/>
      <c r="K110" s="120"/>
    </row>
    <row r="111" spans="2:11" ht="15.75" hidden="1">
      <c r="B111" s="66" t="s">
        <v>200</v>
      </c>
      <c r="C111" s="20" t="s">
        <v>16</v>
      </c>
      <c r="D111" s="37" t="s">
        <v>17</v>
      </c>
      <c r="E111" s="37" t="s">
        <v>59</v>
      </c>
      <c r="F111" s="37" t="s">
        <v>199</v>
      </c>
      <c r="G111" s="20" t="s">
        <v>208</v>
      </c>
      <c r="H111" s="21">
        <v>290</v>
      </c>
      <c r="I111" s="120">
        <v>0</v>
      </c>
      <c r="J111" s="120"/>
      <c r="K111" s="120"/>
    </row>
    <row r="112" spans="2:11" ht="15.75" hidden="1">
      <c r="B112" s="66" t="s">
        <v>25</v>
      </c>
      <c r="C112" s="20" t="s">
        <v>16</v>
      </c>
      <c r="D112" s="20" t="s">
        <v>17</v>
      </c>
      <c r="E112" s="20" t="s">
        <v>59</v>
      </c>
      <c r="F112" s="20"/>
      <c r="G112" s="20"/>
      <c r="H112" s="21"/>
      <c r="I112" s="120">
        <f>I103</f>
        <v>0</v>
      </c>
      <c r="J112" s="120"/>
      <c r="K112" s="120"/>
    </row>
    <row r="113" spans="2:11" s="104" customFormat="1" ht="23.25" customHeight="1">
      <c r="B113" s="97" t="s">
        <v>114</v>
      </c>
      <c r="C113" s="98" t="s">
        <v>16</v>
      </c>
      <c r="D113" s="98" t="s">
        <v>17</v>
      </c>
      <c r="E113" s="98" t="s">
        <v>76</v>
      </c>
      <c r="F113" s="98"/>
      <c r="G113" s="98"/>
      <c r="H113" s="99"/>
      <c r="I113" s="122">
        <f aca="true" t="shared" si="8" ref="I113:K117">I114</f>
        <v>20920</v>
      </c>
      <c r="J113" s="122">
        <f t="shared" si="8"/>
        <v>20920</v>
      </c>
      <c r="K113" s="122">
        <f t="shared" si="8"/>
        <v>20920</v>
      </c>
    </row>
    <row r="114" spans="2:11" ht="45">
      <c r="B114" s="66" t="s">
        <v>19</v>
      </c>
      <c r="C114" s="20" t="s">
        <v>16</v>
      </c>
      <c r="D114" s="20" t="s">
        <v>17</v>
      </c>
      <c r="E114" s="20" t="s">
        <v>76</v>
      </c>
      <c r="F114" s="20" t="s">
        <v>265</v>
      </c>
      <c r="G114" s="20"/>
      <c r="H114" s="21"/>
      <c r="I114" s="120">
        <f t="shared" si="8"/>
        <v>20920</v>
      </c>
      <c r="J114" s="120">
        <f t="shared" si="8"/>
        <v>20920</v>
      </c>
      <c r="K114" s="120">
        <f t="shared" si="8"/>
        <v>20920</v>
      </c>
    </row>
    <row r="115" spans="2:11" ht="27" customHeight="1">
      <c r="B115" s="66" t="s">
        <v>20</v>
      </c>
      <c r="C115" s="20" t="s">
        <v>16</v>
      </c>
      <c r="D115" s="20" t="s">
        <v>17</v>
      </c>
      <c r="E115" s="20" t="s">
        <v>76</v>
      </c>
      <c r="F115" s="20" t="s">
        <v>266</v>
      </c>
      <c r="G115" s="20"/>
      <c r="H115" s="21"/>
      <c r="I115" s="120">
        <f t="shared" si="8"/>
        <v>20920</v>
      </c>
      <c r="J115" s="120">
        <f t="shared" si="8"/>
        <v>20920</v>
      </c>
      <c r="K115" s="120">
        <f t="shared" si="8"/>
        <v>20920</v>
      </c>
    </row>
    <row r="116" spans="2:11" ht="15.75">
      <c r="B116" s="66" t="s">
        <v>115</v>
      </c>
      <c r="C116" s="20" t="s">
        <v>16</v>
      </c>
      <c r="D116" s="20" t="s">
        <v>17</v>
      </c>
      <c r="E116" s="20" t="s">
        <v>76</v>
      </c>
      <c r="F116" s="20" t="s">
        <v>271</v>
      </c>
      <c r="G116" s="20"/>
      <c r="H116" s="21"/>
      <c r="I116" s="120">
        <f t="shared" si="8"/>
        <v>20920</v>
      </c>
      <c r="J116" s="120">
        <f t="shared" si="8"/>
        <v>20920</v>
      </c>
      <c r="K116" s="120">
        <f t="shared" si="8"/>
        <v>20920</v>
      </c>
    </row>
    <row r="117" spans="2:11" ht="15.75">
      <c r="B117" s="66" t="s">
        <v>116</v>
      </c>
      <c r="C117" s="20" t="s">
        <v>16</v>
      </c>
      <c r="D117" s="20" t="s">
        <v>17</v>
      </c>
      <c r="E117" s="20" t="s">
        <v>76</v>
      </c>
      <c r="F117" s="20" t="s">
        <v>271</v>
      </c>
      <c r="G117" s="20" t="s">
        <v>117</v>
      </c>
      <c r="H117" s="21"/>
      <c r="I117" s="120">
        <f t="shared" si="8"/>
        <v>20920</v>
      </c>
      <c r="J117" s="120">
        <f t="shared" si="8"/>
        <v>20920</v>
      </c>
      <c r="K117" s="120">
        <f t="shared" si="8"/>
        <v>20920</v>
      </c>
    </row>
    <row r="118" spans="2:11" ht="15.75">
      <c r="B118" s="66" t="s">
        <v>147</v>
      </c>
      <c r="C118" s="20" t="s">
        <v>16</v>
      </c>
      <c r="D118" s="20" t="s">
        <v>17</v>
      </c>
      <c r="E118" s="20" t="s">
        <v>76</v>
      </c>
      <c r="F118" s="20" t="s">
        <v>271</v>
      </c>
      <c r="G118" s="20" t="s">
        <v>117</v>
      </c>
      <c r="H118" s="21">
        <v>200</v>
      </c>
      <c r="I118" s="120">
        <v>20920</v>
      </c>
      <c r="J118" s="120">
        <v>20920</v>
      </c>
      <c r="K118" s="120">
        <v>20920</v>
      </c>
    </row>
    <row r="119" spans="2:11" ht="15.75">
      <c r="B119" s="66" t="s">
        <v>123</v>
      </c>
      <c r="C119" s="19" t="s">
        <v>16</v>
      </c>
      <c r="D119" s="19" t="s">
        <v>17</v>
      </c>
      <c r="E119" s="19" t="s">
        <v>76</v>
      </c>
      <c r="F119" s="19" t="s">
        <v>271</v>
      </c>
      <c r="G119" s="19" t="s">
        <v>117</v>
      </c>
      <c r="H119" s="26">
        <v>200</v>
      </c>
      <c r="I119" s="121">
        <v>20920</v>
      </c>
      <c r="J119" s="121">
        <v>20920</v>
      </c>
      <c r="K119" s="121">
        <v>20920</v>
      </c>
    </row>
    <row r="120" spans="2:11" s="44" customFormat="1" ht="15.75">
      <c r="B120" s="71" t="s">
        <v>25</v>
      </c>
      <c r="C120" s="19" t="s">
        <v>16</v>
      </c>
      <c r="D120" s="19" t="s">
        <v>17</v>
      </c>
      <c r="E120" s="19" t="s">
        <v>76</v>
      </c>
      <c r="F120" s="19"/>
      <c r="G120" s="19"/>
      <c r="H120" s="26"/>
      <c r="I120" s="121">
        <v>20920</v>
      </c>
      <c r="J120" s="121">
        <v>19984</v>
      </c>
      <c r="K120" s="121">
        <v>20045</v>
      </c>
    </row>
    <row r="121" spans="2:11" s="103" customFormat="1" ht="15.75">
      <c r="B121" s="100" t="s">
        <v>34</v>
      </c>
      <c r="C121" s="101" t="s">
        <v>16</v>
      </c>
      <c r="D121" s="101" t="s">
        <v>17</v>
      </c>
      <c r="E121" s="101" t="s">
        <v>35</v>
      </c>
      <c r="F121" s="101"/>
      <c r="G121" s="101"/>
      <c r="H121" s="102"/>
      <c r="I121" s="126">
        <f>I150+I122+I132+I141</f>
        <v>5073160</v>
      </c>
      <c r="J121" s="126">
        <f>J150+J122+J132</f>
        <v>2364959.5</v>
      </c>
      <c r="K121" s="126">
        <f>K150+K122</f>
        <v>2344872.73</v>
      </c>
    </row>
    <row r="122" spans="2:11" ht="42.75">
      <c r="B122" s="79" t="s">
        <v>362</v>
      </c>
      <c r="C122" s="31" t="s">
        <v>16</v>
      </c>
      <c r="D122" s="31" t="s">
        <v>17</v>
      </c>
      <c r="E122" s="31" t="s">
        <v>35</v>
      </c>
      <c r="F122" s="31" t="s">
        <v>272</v>
      </c>
      <c r="G122" s="31"/>
      <c r="H122" s="34"/>
      <c r="I122" s="124">
        <f aca="true" t="shared" si="9" ref="I122:K124">I123</f>
        <v>10000</v>
      </c>
      <c r="J122" s="124">
        <f t="shared" si="9"/>
        <v>80000</v>
      </c>
      <c r="K122" s="124">
        <f t="shared" si="9"/>
        <v>80000</v>
      </c>
    </row>
    <row r="123" spans="2:11" ht="30">
      <c r="B123" s="66" t="s">
        <v>102</v>
      </c>
      <c r="C123" s="20" t="s">
        <v>16</v>
      </c>
      <c r="D123" s="20" t="s">
        <v>17</v>
      </c>
      <c r="E123" s="20" t="s">
        <v>35</v>
      </c>
      <c r="F123" s="20" t="s">
        <v>273</v>
      </c>
      <c r="G123" s="20"/>
      <c r="H123" s="21"/>
      <c r="I123" s="120">
        <f t="shared" si="9"/>
        <v>10000</v>
      </c>
      <c r="J123" s="120">
        <f t="shared" si="9"/>
        <v>80000</v>
      </c>
      <c r="K123" s="120">
        <f t="shared" si="9"/>
        <v>80000</v>
      </c>
    </row>
    <row r="124" spans="2:11" ht="30">
      <c r="B124" s="66" t="s">
        <v>361</v>
      </c>
      <c r="C124" s="20" t="s">
        <v>16</v>
      </c>
      <c r="D124" s="20" t="s">
        <v>17</v>
      </c>
      <c r="E124" s="20" t="s">
        <v>35</v>
      </c>
      <c r="F124" s="20" t="s">
        <v>345</v>
      </c>
      <c r="G124" s="20"/>
      <c r="H124" s="21"/>
      <c r="I124" s="120">
        <f t="shared" si="9"/>
        <v>10000</v>
      </c>
      <c r="J124" s="120">
        <f t="shared" si="9"/>
        <v>80000</v>
      </c>
      <c r="K124" s="120">
        <f t="shared" si="9"/>
        <v>80000</v>
      </c>
    </row>
    <row r="125" spans="2:11" ht="30">
      <c r="B125" s="66" t="s">
        <v>29</v>
      </c>
      <c r="C125" s="20" t="s">
        <v>16</v>
      </c>
      <c r="D125" s="20" t="s">
        <v>17</v>
      </c>
      <c r="E125" s="20" t="s">
        <v>35</v>
      </c>
      <c r="F125" s="20" t="s">
        <v>345</v>
      </c>
      <c r="G125" s="20" t="s">
        <v>30</v>
      </c>
      <c r="H125" s="21"/>
      <c r="I125" s="120">
        <f aca="true" t="shared" si="10" ref="I125:K128">I126</f>
        <v>10000</v>
      </c>
      <c r="J125" s="120">
        <f t="shared" si="10"/>
        <v>80000</v>
      </c>
      <c r="K125" s="120">
        <f t="shared" si="10"/>
        <v>80000</v>
      </c>
    </row>
    <row r="126" spans="2:11" ht="30">
      <c r="B126" s="66" t="s">
        <v>31</v>
      </c>
      <c r="C126" s="20" t="s">
        <v>16</v>
      </c>
      <c r="D126" s="20" t="s">
        <v>17</v>
      </c>
      <c r="E126" s="20" t="s">
        <v>35</v>
      </c>
      <c r="F126" s="20" t="s">
        <v>345</v>
      </c>
      <c r="G126" s="20" t="s">
        <v>32</v>
      </c>
      <c r="H126" s="21"/>
      <c r="I126" s="120">
        <f aca="true" t="shared" si="11" ref="I126:K127">I127</f>
        <v>10000</v>
      </c>
      <c r="J126" s="120">
        <f t="shared" si="11"/>
        <v>80000</v>
      </c>
      <c r="K126" s="120">
        <f t="shared" si="11"/>
        <v>80000</v>
      </c>
    </row>
    <row r="127" spans="2:11" ht="30">
      <c r="B127" s="66" t="s">
        <v>82</v>
      </c>
      <c r="C127" s="20" t="s">
        <v>16</v>
      </c>
      <c r="D127" s="20" t="s">
        <v>17</v>
      </c>
      <c r="E127" s="20" t="s">
        <v>35</v>
      </c>
      <c r="F127" s="20" t="s">
        <v>345</v>
      </c>
      <c r="G127" s="20" t="s">
        <v>81</v>
      </c>
      <c r="H127" s="21"/>
      <c r="I127" s="120">
        <f t="shared" si="11"/>
        <v>10000</v>
      </c>
      <c r="J127" s="120">
        <f t="shared" si="11"/>
        <v>80000</v>
      </c>
      <c r="K127" s="120">
        <f t="shared" si="11"/>
        <v>80000</v>
      </c>
    </row>
    <row r="128" spans="2:11" ht="15.75">
      <c r="B128" s="66" t="s">
        <v>141</v>
      </c>
      <c r="C128" s="20" t="s">
        <v>16</v>
      </c>
      <c r="D128" s="20" t="s">
        <v>17</v>
      </c>
      <c r="E128" s="20" t="s">
        <v>35</v>
      </c>
      <c r="F128" s="20" t="s">
        <v>345</v>
      </c>
      <c r="G128" s="20" t="s">
        <v>81</v>
      </c>
      <c r="H128" s="21">
        <v>300</v>
      </c>
      <c r="I128" s="120">
        <f t="shared" si="10"/>
        <v>10000</v>
      </c>
      <c r="J128" s="120">
        <f t="shared" si="10"/>
        <v>80000</v>
      </c>
      <c r="K128" s="120">
        <f t="shared" si="10"/>
        <v>80000</v>
      </c>
    </row>
    <row r="129" spans="2:11" ht="15.75">
      <c r="B129" s="66" t="s">
        <v>134</v>
      </c>
      <c r="C129" s="20" t="s">
        <v>16</v>
      </c>
      <c r="D129" s="20" t="s">
        <v>17</v>
      </c>
      <c r="E129" s="20" t="s">
        <v>35</v>
      </c>
      <c r="F129" s="20" t="s">
        <v>345</v>
      </c>
      <c r="G129" s="20" t="s">
        <v>81</v>
      </c>
      <c r="H129" s="21">
        <v>340</v>
      </c>
      <c r="I129" s="120">
        <f>I130</f>
        <v>10000</v>
      </c>
      <c r="J129" s="120">
        <v>80000</v>
      </c>
      <c r="K129" s="120">
        <v>80000</v>
      </c>
    </row>
    <row r="130" spans="2:11" ht="20.25" customHeight="1">
      <c r="B130" s="66" t="s">
        <v>220</v>
      </c>
      <c r="C130" s="19" t="s">
        <v>16</v>
      </c>
      <c r="D130" s="19" t="s">
        <v>17</v>
      </c>
      <c r="E130" s="19" t="s">
        <v>35</v>
      </c>
      <c r="F130" s="19" t="s">
        <v>345</v>
      </c>
      <c r="G130" s="19" t="s">
        <v>81</v>
      </c>
      <c r="H130" s="26">
        <v>346</v>
      </c>
      <c r="I130" s="121">
        <v>10000</v>
      </c>
      <c r="J130" s="121">
        <v>60000</v>
      </c>
      <c r="K130" s="121">
        <v>60000</v>
      </c>
    </row>
    <row r="131" spans="2:11" s="44" customFormat="1" ht="15.75">
      <c r="B131" s="71" t="s">
        <v>25</v>
      </c>
      <c r="C131" s="19" t="s">
        <v>16</v>
      </c>
      <c r="D131" s="19" t="s">
        <v>17</v>
      </c>
      <c r="E131" s="19" t="s">
        <v>35</v>
      </c>
      <c r="F131" s="19" t="s">
        <v>272</v>
      </c>
      <c r="G131" s="19"/>
      <c r="H131" s="26"/>
      <c r="I131" s="121">
        <f>I122</f>
        <v>10000</v>
      </c>
      <c r="J131" s="121">
        <f>J122</f>
        <v>80000</v>
      </c>
      <c r="K131" s="121">
        <v>1750</v>
      </c>
    </row>
    <row r="132" spans="2:11" ht="57">
      <c r="B132" s="69" t="s">
        <v>229</v>
      </c>
      <c r="C132" s="35" t="s">
        <v>16</v>
      </c>
      <c r="D132" s="35" t="s">
        <v>17</v>
      </c>
      <c r="E132" s="35" t="s">
        <v>35</v>
      </c>
      <c r="F132" s="35" t="s">
        <v>274</v>
      </c>
      <c r="G132" s="35"/>
      <c r="H132" s="36"/>
      <c r="I132" s="124">
        <f>I133</f>
        <v>5000</v>
      </c>
      <c r="J132" s="124">
        <f>J133</f>
        <v>5000</v>
      </c>
      <c r="K132" s="124">
        <f>K133+K140</f>
        <v>0</v>
      </c>
    </row>
    <row r="133" spans="2:11" ht="30">
      <c r="B133" s="66" t="s">
        <v>347</v>
      </c>
      <c r="C133" s="20" t="s">
        <v>16</v>
      </c>
      <c r="D133" s="20" t="s">
        <v>17</v>
      </c>
      <c r="E133" s="20" t="s">
        <v>35</v>
      </c>
      <c r="F133" s="20" t="s">
        <v>275</v>
      </c>
      <c r="G133" s="20"/>
      <c r="H133" s="21"/>
      <c r="I133" s="120">
        <f aca="true" t="shared" si="12" ref="I133:K137">I134</f>
        <v>5000</v>
      </c>
      <c r="J133" s="120">
        <f t="shared" si="12"/>
        <v>5000</v>
      </c>
      <c r="K133" s="120">
        <f t="shared" si="12"/>
        <v>0</v>
      </c>
    </row>
    <row r="134" spans="2:11" ht="33.75" customHeight="1">
      <c r="B134" s="66" t="s">
        <v>346</v>
      </c>
      <c r="C134" s="20" t="s">
        <v>16</v>
      </c>
      <c r="D134" s="20" t="s">
        <v>17</v>
      </c>
      <c r="E134" s="20" t="s">
        <v>35</v>
      </c>
      <c r="F134" s="20" t="s">
        <v>276</v>
      </c>
      <c r="G134" s="20"/>
      <c r="H134" s="21"/>
      <c r="I134" s="120">
        <f t="shared" si="12"/>
        <v>5000</v>
      </c>
      <c r="J134" s="120">
        <f t="shared" si="12"/>
        <v>5000</v>
      </c>
      <c r="K134" s="120">
        <f t="shared" si="12"/>
        <v>0</v>
      </c>
    </row>
    <row r="135" spans="2:11" ht="30">
      <c r="B135" s="66" t="s">
        <v>29</v>
      </c>
      <c r="C135" s="20" t="s">
        <v>16</v>
      </c>
      <c r="D135" s="20" t="s">
        <v>17</v>
      </c>
      <c r="E135" s="20" t="s">
        <v>35</v>
      </c>
      <c r="F135" s="20" t="s">
        <v>276</v>
      </c>
      <c r="G135" s="20" t="s">
        <v>30</v>
      </c>
      <c r="H135" s="21"/>
      <c r="I135" s="120">
        <f t="shared" si="12"/>
        <v>5000</v>
      </c>
      <c r="J135" s="120">
        <f t="shared" si="12"/>
        <v>5000</v>
      </c>
      <c r="K135" s="120">
        <f t="shared" si="12"/>
        <v>0</v>
      </c>
    </row>
    <row r="136" spans="2:11" ht="30">
      <c r="B136" s="66" t="s">
        <v>31</v>
      </c>
      <c r="C136" s="20" t="s">
        <v>16</v>
      </c>
      <c r="D136" s="20" t="s">
        <v>17</v>
      </c>
      <c r="E136" s="20" t="s">
        <v>35</v>
      </c>
      <c r="F136" s="20" t="s">
        <v>276</v>
      </c>
      <c r="G136" s="20" t="s">
        <v>81</v>
      </c>
      <c r="H136" s="21"/>
      <c r="I136" s="120">
        <f t="shared" si="12"/>
        <v>5000</v>
      </c>
      <c r="J136" s="120">
        <f t="shared" si="12"/>
        <v>5000</v>
      </c>
      <c r="K136" s="120">
        <f t="shared" si="12"/>
        <v>0</v>
      </c>
    </row>
    <row r="137" spans="2:11" ht="30">
      <c r="B137" s="66" t="s">
        <v>82</v>
      </c>
      <c r="C137" s="20" t="s">
        <v>16</v>
      </c>
      <c r="D137" s="20" t="s">
        <v>17</v>
      </c>
      <c r="E137" s="20" t="s">
        <v>35</v>
      </c>
      <c r="F137" s="20" t="s">
        <v>276</v>
      </c>
      <c r="G137" s="20" t="s">
        <v>81</v>
      </c>
      <c r="H137" s="21">
        <v>200</v>
      </c>
      <c r="I137" s="120">
        <f t="shared" si="12"/>
        <v>5000</v>
      </c>
      <c r="J137" s="120">
        <f t="shared" si="12"/>
        <v>5000</v>
      </c>
      <c r="K137" s="120">
        <f t="shared" si="12"/>
        <v>0</v>
      </c>
    </row>
    <row r="138" spans="2:11" ht="15.75">
      <c r="B138" s="66" t="s">
        <v>147</v>
      </c>
      <c r="C138" s="20" t="s">
        <v>16</v>
      </c>
      <c r="D138" s="20" t="s">
        <v>17</v>
      </c>
      <c r="E138" s="20" t="s">
        <v>35</v>
      </c>
      <c r="F138" s="20" t="s">
        <v>276</v>
      </c>
      <c r="G138" s="20" t="s">
        <v>81</v>
      </c>
      <c r="H138" s="21">
        <v>200</v>
      </c>
      <c r="I138" s="120">
        <v>5000</v>
      </c>
      <c r="J138" s="120">
        <v>5000</v>
      </c>
      <c r="K138" s="120">
        <v>0</v>
      </c>
    </row>
    <row r="139" spans="2:11" ht="15.75">
      <c r="B139" s="66" t="s">
        <v>154</v>
      </c>
      <c r="C139" s="19" t="s">
        <v>16</v>
      </c>
      <c r="D139" s="19" t="s">
        <v>17</v>
      </c>
      <c r="E139" s="19" t="s">
        <v>35</v>
      </c>
      <c r="F139" s="19" t="s">
        <v>276</v>
      </c>
      <c r="G139" s="19" t="s">
        <v>81</v>
      </c>
      <c r="H139" s="26">
        <v>226</v>
      </c>
      <c r="I139" s="121">
        <v>5000</v>
      </c>
      <c r="J139" s="121">
        <v>5000</v>
      </c>
      <c r="K139" s="121">
        <v>0</v>
      </c>
    </row>
    <row r="140" spans="2:11" s="44" customFormat="1" ht="15.75">
      <c r="B140" s="71" t="s">
        <v>25</v>
      </c>
      <c r="C140" s="19" t="s">
        <v>16</v>
      </c>
      <c r="D140" s="19" t="s">
        <v>17</v>
      </c>
      <c r="E140" s="19" t="s">
        <v>35</v>
      </c>
      <c r="F140" s="19" t="s">
        <v>276</v>
      </c>
      <c r="G140" s="19"/>
      <c r="H140" s="26"/>
      <c r="I140" s="121">
        <f>I134</f>
        <v>5000</v>
      </c>
      <c r="J140" s="121">
        <f>J134</f>
        <v>5000</v>
      </c>
      <c r="K140" s="121">
        <f>K134</f>
        <v>0</v>
      </c>
    </row>
    <row r="141" spans="2:11" ht="57">
      <c r="B141" s="69" t="s">
        <v>237</v>
      </c>
      <c r="C141" s="35" t="s">
        <v>16</v>
      </c>
      <c r="D141" s="35"/>
      <c r="E141" s="35"/>
      <c r="F141" s="35" t="s">
        <v>341</v>
      </c>
      <c r="G141" s="35"/>
      <c r="H141" s="36"/>
      <c r="I141" s="124">
        <f>I142</f>
        <v>1451000</v>
      </c>
      <c r="J141" s="124">
        <f>J142</f>
        <v>0</v>
      </c>
      <c r="K141" s="124">
        <f>K142</f>
        <v>0</v>
      </c>
    </row>
    <row r="142" spans="2:11" ht="30">
      <c r="B142" s="66" t="s">
        <v>348</v>
      </c>
      <c r="C142" s="20" t="s">
        <v>16</v>
      </c>
      <c r="D142" s="20" t="s">
        <v>17</v>
      </c>
      <c r="E142" s="20" t="s">
        <v>35</v>
      </c>
      <c r="F142" s="37" t="s">
        <v>277</v>
      </c>
      <c r="G142" s="20"/>
      <c r="H142" s="21"/>
      <c r="I142" s="120">
        <f aca="true" t="shared" si="13" ref="I142:K147">I143</f>
        <v>1451000</v>
      </c>
      <c r="J142" s="120">
        <f t="shared" si="13"/>
        <v>0</v>
      </c>
      <c r="K142" s="120">
        <f t="shared" si="13"/>
        <v>0</v>
      </c>
    </row>
    <row r="143" spans="2:11" ht="30">
      <c r="B143" s="66" t="s">
        <v>217</v>
      </c>
      <c r="C143" s="20" t="s">
        <v>16</v>
      </c>
      <c r="D143" s="20" t="s">
        <v>17</v>
      </c>
      <c r="E143" s="20" t="s">
        <v>35</v>
      </c>
      <c r="F143" s="37" t="s">
        <v>278</v>
      </c>
      <c r="G143" s="20"/>
      <c r="H143" s="21"/>
      <c r="I143" s="120">
        <f t="shared" si="13"/>
        <v>1451000</v>
      </c>
      <c r="J143" s="120">
        <f t="shared" si="13"/>
        <v>0</v>
      </c>
      <c r="K143" s="120">
        <f t="shared" si="13"/>
        <v>0</v>
      </c>
    </row>
    <row r="144" spans="2:11" ht="30">
      <c r="B144" s="66" t="s">
        <v>29</v>
      </c>
      <c r="C144" s="20" t="s">
        <v>16</v>
      </c>
      <c r="D144" s="20" t="s">
        <v>17</v>
      </c>
      <c r="E144" s="20" t="s">
        <v>35</v>
      </c>
      <c r="F144" s="37" t="s">
        <v>278</v>
      </c>
      <c r="G144" s="20" t="s">
        <v>30</v>
      </c>
      <c r="H144" s="21"/>
      <c r="I144" s="120">
        <f t="shared" si="13"/>
        <v>1451000</v>
      </c>
      <c r="J144" s="120">
        <f t="shared" si="13"/>
        <v>0</v>
      </c>
      <c r="K144" s="120">
        <f t="shared" si="13"/>
        <v>0</v>
      </c>
    </row>
    <row r="145" spans="2:11" ht="30">
      <c r="B145" s="66" t="s">
        <v>31</v>
      </c>
      <c r="C145" s="20" t="s">
        <v>16</v>
      </c>
      <c r="D145" s="20" t="s">
        <v>17</v>
      </c>
      <c r="E145" s="20" t="s">
        <v>35</v>
      </c>
      <c r="F145" s="37" t="s">
        <v>278</v>
      </c>
      <c r="G145" s="20" t="s">
        <v>32</v>
      </c>
      <c r="H145" s="21"/>
      <c r="I145" s="120">
        <f t="shared" si="13"/>
        <v>1451000</v>
      </c>
      <c r="J145" s="120">
        <f t="shared" si="13"/>
        <v>0</v>
      </c>
      <c r="K145" s="120">
        <f t="shared" si="13"/>
        <v>0</v>
      </c>
    </row>
    <row r="146" spans="2:11" ht="30">
      <c r="B146" s="66" t="s">
        <v>82</v>
      </c>
      <c r="C146" s="20" t="s">
        <v>16</v>
      </c>
      <c r="D146" s="20" t="s">
        <v>17</v>
      </c>
      <c r="E146" s="20" t="s">
        <v>35</v>
      </c>
      <c r="F146" s="37" t="s">
        <v>278</v>
      </c>
      <c r="G146" s="20" t="s">
        <v>81</v>
      </c>
      <c r="H146" s="21"/>
      <c r="I146" s="120">
        <f t="shared" si="13"/>
        <v>1451000</v>
      </c>
      <c r="J146" s="120">
        <f t="shared" si="13"/>
        <v>0</v>
      </c>
      <c r="K146" s="120">
        <f t="shared" si="13"/>
        <v>0</v>
      </c>
    </row>
    <row r="147" spans="2:11" ht="15.75">
      <c r="B147" s="66" t="s">
        <v>141</v>
      </c>
      <c r="C147" s="20" t="s">
        <v>16</v>
      </c>
      <c r="D147" s="20" t="s">
        <v>17</v>
      </c>
      <c r="E147" s="20" t="s">
        <v>35</v>
      </c>
      <c r="F147" s="37" t="s">
        <v>278</v>
      </c>
      <c r="G147" s="20" t="s">
        <v>81</v>
      </c>
      <c r="H147" s="21">
        <v>300</v>
      </c>
      <c r="I147" s="120">
        <f t="shared" si="13"/>
        <v>1451000</v>
      </c>
      <c r="J147" s="120">
        <f t="shared" si="13"/>
        <v>0</v>
      </c>
      <c r="K147" s="120">
        <f t="shared" si="13"/>
        <v>0</v>
      </c>
    </row>
    <row r="148" spans="2:11" ht="15.75">
      <c r="B148" s="66" t="s">
        <v>216</v>
      </c>
      <c r="C148" s="19" t="s">
        <v>16</v>
      </c>
      <c r="D148" s="19" t="s">
        <v>17</v>
      </c>
      <c r="E148" s="19" t="s">
        <v>35</v>
      </c>
      <c r="F148" s="18" t="s">
        <v>278</v>
      </c>
      <c r="G148" s="19" t="s">
        <v>81</v>
      </c>
      <c r="H148" s="26">
        <v>310</v>
      </c>
      <c r="I148" s="121">
        <v>1451000</v>
      </c>
      <c r="J148" s="121">
        <v>0</v>
      </c>
      <c r="K148" s="121">
        <v>0</v>
      </c>
    </row>
    <row r="149" spans="2:11" s="44" customFormat="1" ht="15.75">
      <c r="B149" s="71" t="s">
        <v>25</v>
      </c>
      <c r="C149" s="19" t="s">
        <v>16</v>
      </c>
      <c r="D149" s="19" t="s">
        <v>17</v>
      </c>
      <c r="E149" s="19" t="s">
        <v>35</v>
      </c>
      <c r="F149" s="18" t="s">
        <v>278</v>
      </c>
      <c r="G149" s="19"/>
      <c r="H149" s="26"/>
      <c r="I149" s="121">
        <f>I148</f>
        <v>1451000</v>
      </c>
      <c r="J149" s="121">
        <f>J148</f>
        <v>0</v>
      </c>
      <c r="K149" s="121">
        <f>K148</f>
        <v>0</v>
      </c>
    </row>
    <row r="150" spans="2:11" s="109" customFormat="1" ht="57">
      <c r="B150" s="97" t="s">
        <v>19</v>
      </c>
      <c r="C150" s="35" t="s">
        <v>16</v>
      </c>
      <c r="D150" s="35" t="s">
        <v>17</v>
      </c>
      <c r="E150" s="35" t="s">
        <v>35</v>
      </c>
      <c r="F150" s="35" t="s">
        <v>265</v>
      </c>
      <c r="G150" s="35"/>
      <c r="H150" s="36"/>
      <c r="I150" s="124">
        <f aca="true" t="shared" si="14" ref="I150:K152">I151</f>
        <v>3607160</v>
      </c>
      <c r="J150" s="124">
        <f t="shared" si="14"/>
        <v>2279959.5</v>
      </c>
      <c r="K150" s="124">
        <f t="shared" si="14"/>
        <v>2264872.73</v>
      </c>
    </row>
    <row r="151" spans="2:12" ht="45">
      <c r="B151" s="66" t="s">
        <v>20</v>
      </c>
      <c r="C151" s="20" t="s">
        <v>16</v>
      </c>
      <c r="D151" s="20" t="s">
        <v>17</v>
      </c>
      <c r="E151" s="20" t="s">
        <v>35</v>
      </c>
      <c r="F151" s="20" t="s">
        <v>266</v>
      </c>
      <c r="G151" s="20"/>
      <c r="H151" s="21"/>
      <c r="I151" s="120">
        <f>SUM(I152+I161)</f>
        <v>3607160</v>
      </c>
      <c r="J151" s="120">
        <f t="shared" si="14"/>
        <v>2279959.5</v>
      </c>
      <c r="K151" s="120">
        <f t="shared" si="14"/>
        <v>2264872.73</v>
      </c>
      <c r="L151" s="5"/>
    </row>
    <row r="152" spans="2:11" ht="60">
      <c r="B152" s="66" t="s">
        <v>21</v>
      </c>
      <c r="C152" s="20" t="s">
        <v>16</v>
      </c>
      <c r="D152" s="20" t="s">
        <v>17</v>
      </c>
      <c r="E152" s="20" t="s">
        <v>35</v>
      </c>
      <c r="F152" s="20" t="s">
        <v>279</v>
      </c>
      <c r="G152" s="20" t="s">
        <v>22</v>
      </c>
      <c r="H152" s="21"/>
      <c r="I152" s="120">
        <f t="shared" si="14"/>
        <v>3358400</v>
      </c>
      <c r="J152" s="120">
        <f t="shared" si="14"/>
        <v>2279959.5</v>
      </c>
      <c r="K152" s="120">
        <f t="shared" si="14"/>
        <v>2264872.73</v>
      </c>
    </row>
    <row r="153" spans="2:11" ht="30">
      <c r="B153" s="66" t="s">
        <v>23</v>
      </c>
      <c r="C153" s="20" t="s">
        <v>16</v>
      </c>
      <c r="D153" s="20" t="s">
        <v>17</v>
      </c>
      <c r="E153" s="20" t="s">
        <v>35</v>
      </c>
      <c r="F153" s="20" t="s">
        <v>279</v>
      </c>
      <c r="G153" s="20" t="s">
        <v>24</v>
      </c>
      <c r="H153" s="21"/>
      <c r="I153" s="120">
        <f>I154</f>
        <v>3358400</v>
      </c>
      <c r="J153" s="120">
        <f>J155+J162</f>
        <v>2279959.5</v>
      </c>
      <c r="K153" s="120">
        <f>K155+K162</f>
        <v>2264872.73</v>
      </c>
    </row>
    <row r="154" spans="2:11" ht="45">
      <c r="B154" s="66" t="s">
        <v>111</v>
      </c>
      <c r="C154" s="20" t="s">
        <v>16</v>
      </c>
      <c r="D154" s="20" t="s">
        <v>17</v>
      </c>
      <c r="E154" s="20" t="s">
        <v>35</v>
      </c>
      <c r="F154" s="20" t="s">
        <v>279</v>
      </c>
      <c r="G154" s="20" t="s">
        <v>78</v>
      </c>
      <c r="H154" s="21"/>
      <c r="I154" s="120">
        <f>SUM(I157+I160)</f>
        <v>3358400</v>
      </c>
      <c r="J154" s="120">
        <f>J155+J162</f>
        <v>2279959.5</v>
      </c>
      <c r="K154" s="120">
        <f>K155+K162</f>
        <v>2264872.73</v>
      </c>
    </row>
    <row r="155" spans="2:11" ht="15.75">
      <c r="B155" s="66" t="s">
        <v>147</v>
      </c>
      <c r="C155" s="20" t="s">
        <v>16</v>
      </c>
      <c r="D155" s="20" t="s">
        <v>17</v>
      </c>
      <c r="E155" s="20" t="s">
        <v>35</v>
      </c>
      <c r="F155" s="20" t="s">
        <v>279</v>
      </c>
      <c r="G155" s="20" t="s">
        <v>78</v>
      </c>
      <c r="H155" s="21">
        <v>200</v>
      </c>
      <c r="I155" s="120">
        <f>I157+I160</f>
        <v>3358400</v>
      </c>
      <c r="J155" s="120">
        <f>J157+J160</f>
        <v>1913700</v>
      </c>
      <c r="K155" s="120">
        <f>K157+K160</f>
        <v>1913700</v>
      </c>
    </row>
    <row r="156" spans="2:11" ht="15.75">
      <c r="B156" s="66" t="s">
        <v>153</v>
      </c>
      <c r="C156" s="20" t="s">
        <v>16</v>
      </c>
      <c r="D156" s="20" t="s">
        <v>17</v>
      </c>
      <c r="E156" s="20" t="s">
        <v>35</v>
      </c>
      <c r="F156" s="20" t="s">
        <v>279</v>
      </c>
      <c r="G156" s="20" t="s">
        <v>78</v>
      </c>
      <c r="H156" s="21">
        <v>210</v>
      </c>
      <c r="I156" s="120">
        <f>I157</f>
        <v>2428900</v>
      </c>
      <c r="J156" s="120">
        <f>J157</f>
        <v>1469700</v>
      </c>
      <c r="K156" s="120">
        <f>K157</f>
        <v>1469700</v>
      </c>
    </row>
    <row r="157" spans="2:12" ht="15.75">
      <c r="B157" s="66" t="s">
        <v>122</v>
      </c>
      <c r="C157" s="19" t="s">
        <v>16</v>
      </c>
      <c r="D157" s="19" t="s">
        <v>17</v>
      </c>
      <c r="E157" s="19" t="s">
        <v>35</v>
      </c>
      <c r="F157" s="19" t="s">
        <v>279</v>
      </c>
      <c r="G157" s="19" t="s">
        <v>78</v>
      </c>
      <c r="H157" s="26">
        <v>211</v>
      </c>
      <c r="I157" s="121">
        <v>2428900</v>
      </c>
      <c r="J157" s="121">
        <v>1469700</v>
      </c>
      <c r="K157" s="121">
        <v>1469700</v>
      </c>
      <c r="L157" s="1" t="s">
        <v>236</v>
      </c>
    </row>
    <row r="158" spans="2:11" ht="45">
      <c r="B158" s="66" t="s">
        <v>169</v>
      </c>
      <c r="C158" s="20" t="s">
        <v>16</v>
      </c>
      <c r="D158" s="20" t="s">
        <v>17</v>
      </c>
      <c r="E158" s="20" t="s">
        <v>35</v>
      </c>
      <c r="F158" s="20" t="s">
        <v>279</v>
      </c>
      <c r="G158" s="20"/>
      <c r="H158" s="21"/>
      <c r="I158" s="120">
        <f>I159</f>
        <v>929500</v>
      </c>
      <c r="J158" s="120">
        <f aca="true" t="shared" si="15" ref="I158:K159">J159</f>
        <v>444000</v>
      </c>
      <c r="K158" s="120">
        <f t="shared" si="15"/>
        <v>444000</v>
      </c>
    </row>
    <row r="159" spans="2:14" ht="15.75">
      <c r="B159" s="66" t="s">
        <v>168</v>
      </c>
      <c r="C159" s="20" t="s">
        <v>16</v>
      </c>
      <c r="D159" s="20" t="s">
        <v>17</v>
      </c>
      <c r="E159" s="20" t="s">
        <v>35</v>
      </c>
      <c r="F159" s="20" t="s">
        <v>279</v>
      </c>
      <c r="G159" s="20" t="s">
        <v>160</v>
      </c>
      <c r="H159" s="21">
        <v>210</v>
      </c>
      <c r="I159" s="120">
        <f t="shared" si="15"/>
        <v>929500</v>
      </c>
      <c r="J159" s="120">
        <f t="shared" si="15"/>
        <v>444000</v>
      </c>
      <c r="K159" s="120">
        <f t="shared" si="15"/>
        <v>444000</v>
      </c>
      <c r="N159" s="8"/>
    </row>
    <row r="160" spans="2:12" ht="15.75">
      <c r="B160" s="66" t="s">
        <v>171</v>
      </c>
      <c r="C160" s="19" t="s">
        <v>16</v>
      </c>
      <c r="D160" s="19" t="s">
        <v>17</v>
      </c>
      <c r="E160" s="19" t="s">
        <v>35</v>
      </c>
      <c r="F160" s="19" t="s">
        <v>279</v>
      </c>
      <c r="G160" s="19" t="s">
        <v>160</v>
      </c>
      <c r="H160" s="26">
        <v>213</v>
      </c>
      <c r="I160" s="121">
        <v>929500</v>
      </c>
      <c r="J160" s="121">
        <v>444000</v>
      </c>
      <c r="K160" s="121">
        <v>444000</v>
      </c>
      <c r="L160" s="1" t="s">
        <v>244</v>
      </c>
    </row>
    <row r="161" spans="2:11" ht="15.75">
      <c r="B161" s="66"/>
      <c r="C161" s="20" t="s">
        <v>16</v>
      </c>
      <c r="D161" s="20" t="s">
        <v>17</v>
      </c>
      <c r="E161" s="20" t="s">
        <v>35</v>
      </c>
      <c r="F161" s="20" t="s">
        <v>279</v>
      </c>
      <c r="G161" s="20" t="s">
        <v>30</v>
      </c>
      <c r="H161" s="21"/>
      <c r="I161" s="120">
        <f>I162</f>
        <v>248760</v>
      </c>
      <c r="J161" s="120">
        <f>J162</f>
        <v>366259.5</v>
      </c>
      <c r="K161" s="120">
        <f>K162</f>
        <v>351172.73</v>
      </c>
    </row>
    <row r="162" spans="2:11" ht="30">
      <c r="B162" s="66" t="s">
        <v>82</v>
      </c>
      <c r="C162" s="20" t="s">
        <v>16</v>
      </c>
      <c r="D162" s="20" t="s">
        <v>17</v>
      </c>
      <c r="E162" s="20" t="s">
        <v>35</v>
      </c>
      <c r="F162" s="20" t="s">
        <v>279</v>
      </c>
      <c r="G162" s="20" t="s">
        <v>81</v>
      </c>
      <c r="H162" s="21"/>
      <c r="I162" s="120">
        <f>I163+I168</f>
        <v>248760</v>
      </c>
      <c r="J162" s="120">
        <f>J163+J168</f>
        <v>366259.5</v>
      </c>
      <c r="K162" s="120">
        <f>K163+K168</f>
        <v>351172.73</v>
      </c>
    </row>
    <row r="163" spans="2:11" ht="15.75">
      <c r="B163" s="66" t="s">
        <v>149</v>
      </c>
      <c r="C163" s="20" t="s">
        <v>16</v>
      </c>
      <c r="D163" s="20" t="s">
        <v>17</v>
      </c>
      <c r="E163" s="20" t="s">
        <v>35</v>
      </c>
      <c r="F163" s="20" t="s">
        <v>279</v>
      </c>
      <c r="G163" s="20" t="s">
        <v>81</v>
      </c>
      <c r="H163" s="21">
        <v>200</v>
      </c>
      <c r="I163" s="120">
        <f>I165+I166+I167</f>
        <v>20760</v>
      </c>
      <c r="J163" s="120">
        <f>J165+J166+J167</f>
        <v>68760</v>
      </c>
      <c r="K163" s="120">
        <f>K165+K166+K167</f>
        <v>96000</v>
      </c>
    </row>
    <row r="164" spans="2:11" ht="15.75">
      <c r="B164" s="66" t="s">
        <v>136</v>
      </c>
      <c r="C164" s="20" t="s">
        <v>16</v>
      </c>
      <c r="D164" s="20" t="s">
        <v>17</v>
      </c>
      <c r="E164" s="20" t="s">
        <v>35</v>
      </c>
      <c r="F164" s="20" t="s">
        <v>279</v>
      </c>
      <c r="G164" s="20" t="s">
        <v>81</v>
      </c>
      <c r="H164" s="21">
        <v>221</v>
      </c>
      <c r="I164" s="120"/>
      <c r="J164" s="120"/>
      <c r="K164" s="120"/>
    </row>
    <row r="165" spans="2:11" ht="15.75">
      <c r="B165" s="66" t="s">
        <v>138</v>
      </c>
      <c r="C165" s="19" t="s">
        <v>16</v>
      </c>
      <c r="D165" s="19" t="s">
        <v>17</v>
      </c>
      <c r="E165" s="19" t="s">
        <v>35</v>
      </c>
      <c r="F165" s="19" t="s">
        <v>279</v>
      </c>
      <c r="G165" s="19" t="s">
        <v>81</v>
      </c>
      <c r="H165" s="26">
        <v>222</v>
      </c>
      <c r="I165" s="121">
        <v>0</v>
      </c>
      <c r="J165" s="121">
        <v>3000</v>
      </c>
      <c r="K165" s="121">
        <v>3000</v>
      </c>
    </row>
    <row r="166" spans="2:11" ht="15.75">
      <c r="B166" s="66" t="s">
        <v>173</v>
      </c>
      <c r="C166" s="19" t="s">
        <v>16</v>
      </c>
      <c r="D166" s="19" t="s">
        <v>17</v>
      </c>
      <c r="E166" s="19" t="s">
        <v>35</v>
      </c>
      <c r="F166" s="19" t="s">
        <v>279</v>
      </c>
      <c r="G166" s="19" t="s">
        <v>81</v>
      </c>
      <c r="H166" s="26">
        <v>225</v>
      </c>
      <c r="I166" s="121">
        <v>18000</v>
      </c>
      <c r="J166" s="121">
        <v>43000</v>
      </c>
      <c r="K166" s="121">
        <v>63000</v>
      </c>
    </row>
    <row r="167" spans="2:11" ht="15.75">
      <c r="B167" s="66" t="s">
        <v>174</v>
      </c>
      <c r="C167" s="19" t="s">
        <v>16</v>
      </c>
      <c r="D167" s="19" t="s">
        <v>17</v>
      </c>
      <c r="E167" s="19" t="s">
        <v>35</v>
      </c>
      <c r="F167" s="19" t="s">
        <v>279</v>
      </c>
      <c r="G167" s="19" t="s">
        <v>81</v>
      </c>
      <c r="H167" s="26">
        <v>226</v>
      </c>
      <c r="I167" s="121">
        <v>2760</v>
      </c>
      <c r="J167" s="121">
        <v>22760</v>
      </c>
      <c r="K167" s="121">
        <v>30000</v>
      </c>
    </row>
    <row r="168" spans="2:11" ht="15.75">
      <c r="B168" s="66" t="s">
        <v>141</v>
      </c>
      <c r="C168" s="20" t="s">
        <v>16</v>
      </c>
      <c r="D168" s="20" t="s">
        <v>17</v>
      </c>
      <c r="E168" s="20" t="s">
        <v>35</v>
      </c>
      <c r="F168" s="20" t="s">
        <v>279</v>
      </c>
      <c r="G168" s="20" t="s">
        <v>81</v>
      </c>
      <c r="H168" s="21">
        <v>300</v>
      </c>
      <c r="I168" s="120">
        <f>I170</f>
        <v>228000</v>
      </c>
      <c r="J168" s="120">
        <f>J170</f>
        <v>297499.5</v>
      </c>
      <c r="K168" s="120">
        <f>K170</f>
        <v>255172.73</v>
      </c>
    </row>
    <row r="169" spans="2:11" ht="15.75">
      <c r="B169" s="66" t="s">
        <v>216</v>
      </c>
      <c r="C169" s="20" t="s">
        <v>16</v>
      </c>
      <c r="D169" s="20" t="s">
        <v>17</v>
      </c>
      <c r="E169" s="20" t="s">
        <v>35</v>
      </c>
      <c r="F169" s="20" t="s">
        <v>279</v>
      </c>
      <c r="G169" s="20" t="s">
        <v>81</v>
      </c>
      <c r="H169" s="21">
        <v>310</v>
      </c>
      <c r="I169" s="120"/>
      <c r="J169" s="120"/>
      <c r="K169" s="120"/>
    </row>
    <row r="170" spans="2:11" ht="15.75">
      <c r="B170" s="66" t="s">
        <v>118</v>
      </c>
      <c r="C170" s="20" t="s">
        <v>16</v>
      </c>
      <c r="D170" s="20" t="s">
        <v>17</v>
      </c>
      <c r="E170" s="20" t="s">
        <v>35</v>
      </c>
      <c r="F170" s="20" t="s">
        <v>279</v>
      </c>
      <c r="G170" s="20" t="s">
        <v>81</v>
      </c>
      <c r="H170" s="21">
        <v>340</v>
      </c>
      <c r="I170" s="120">
        <f>I171+I172</f>
        <v>228000</v>
      </c>
      <c r="J170" s="120">
        <f>J171+J172</f>
        <v>297499.5</v>
      </c>
      <c r="K170" s="120">
        <f>K171+K172</f>
        <v>255172.73</v>
      </c>
    </row>
    <row r="171" spans="2:11" ht="15.75">
      <c r="B171" s="66" t="s">
        <v>218</v>
      </c>
      <c r="C171" s="19" t="s">
        <v>16</v>
      </c>
      <c r="D171" s="19" t="s">
        <v>17</v>
      </c>
      <c r="E171" s="19" t="s">
        <v>35</v>
      </c>
      <c r="F171" s="19" t="s">
        <v>279</v>
      </c>
      <c r="G171" s="19" t="s">
        <v>81</v>
      </c>
      <c r="H171" s="26">
        <v>343</v>
      </c>
      <c r="I171" s="134">
        <v>228000</v>
      </c>
      <c r="J171" s="121">
        <v>227449.5</v>
      </c>
      <c r="K171" s="121">
        <v>175172.73</v>
      </c>
    </row>
    <row r="172" spans="2:11" ht="20.25" customHeight="1">
      <c r="B172" s="66" t="s">
        <v>220</v>
      </c>
      <c r="C172" s="19" t="s">
        <v>16</v>
      </c>
      <c r="D172" s="19" t="s">
        <v>17</v>
      </c>
      <c r="E172" s="19" t="s">
        <v>35</v>
      </c>
      <c r="F172" s="19" t="s">
        <v>279</v>
      </c>
      <c r="G172" s="19" t="s">
        <v>81</v>
      </c>
      <c r="H172" s="26">
        <v>344</v>
      </c>
      <c r="I172" s="134">
        <v>0</v>
      </c>
      <c r="J172" s="134">
        <v>70050</v>
      </c>
      <c r="K172" s="134">
        <v>80000</v>
      </c>
    </row>
    <row r="173" spans="2:11" s="44" customFormat="1" ht="15.75">
      <c r="B173" s="71" t="s">
        <v>25</v>
      </c>
      <c r="C173" s="19" t="s">
        <v>16</v>
      </c>
      <c r="D173" s="19" t="s">
        <v>17</v>
      </c>
      <c r="E173" s="19" t="s">
        <v>35</v>
      </c>
      <c r="F173" s="19" t="s">
        <v>279</v>
      </c>
      <c r="G173" s="19"/>
      <c r="H173" s="26"/>
      <c r="I173" s="121">
        <f>I151</f>
        <v>3607160</v>
      </c>
      <c r="J173" s="121">
        <f>J151</f>
        <v>2279959.5</v>
      </c>
      <c r="K173" s="121">
        <f>K151</f>
        <v>2264872.73</v>
      </c>
    </row>
    <row r="174" spans="2:11" s="44" customFormat="1" ht="15.75">
      <c r="B174" s="71" t="s">
        <v>25</v>
      </c>
      <c r="C174" s="19" t="s">
        <v>16</v>
      </c>
      <c r="D174" s="19" t="s">
        <v>17</v>
      </c>
      <c r="E174" s="19" t="s">
        <v>35</v>
      </c>
      <c r="F174" s="19"/>
      <c r="G174" s="19"/>
      <c r="H174" s="26"/>
      <c r="I174" s="121">
        <f>I173+I122+I132+I141</f>
        <v>5073160</v>
      </c>
      <c r="J174" s="121">
        <f>J173+J122+J132</f>
        <v>2364959.5</v>
      </c>
      <c r="K174" s="121">
        <f>K173+K122+K132</f>
        <v>2344872.73</v>
      </c>
    </row>
    <row r="175" spans="2:11" ht="15.75">
      <c r="B175" s="71" t="s">
        <v>25</v>
      </c>
      <c r="C175" s="19" t="s">
        <v>16</v>
      </c>
      <c r="D175" s="19" t="s">
        <v>17</v>
      </c>
      <c r="E175" s="19"/>
      <c r="F175" s="19"/>
      <c r="G175" s="19"/>
      <c r="H175" s="26"/>
      <c r="I175" s="121">
        <f>I22+I35+I113+I121+I103</f>
        <v>7846860.12</v>
      </c>
      <c r="J175" s="121">
        <f>J22+J35+J113+J121</f>
        <v>3632659.5</v>
      </c>
      <c r="K175" s="121">
        <f>K22+K35+K113+K121</f>
        <v>3751032.73</v>
      </c>
    </row>
    <row r="176" spans="2:11" s="91" customFormat="1" ht="25.5" customHeight="1">
      <c r="B176" s="81" t="s">
        <v>36</v>
      </c>
      <c r="C176" s="63" t="s">
        <v>16</v>
      </c>
      <c r="D176" s="63" t="s">
        <v>18</v>
      </c>
      <c r="E176" s="63"/>
      <c r="F176" s="63"/>
      <c r="G176" s="63"/>
      <c r="H176" s="64"/>
      <c r="I176" s="127">
        <f aca="true" t="shared" si="16" ref="I176:K179">I177</f>
        <v>178100</v>
      </c>
      <c r="J176" s="127">
        <f t="shared" si="16"/>
        <v>191700</v>
      </c>
      <c r="K176" s="127">
        <f t="shared" si="16"/>
        <v>219100</v>
      </c>
    </row>
    <row r="177" spans="2:11" s="104" customFormat="1" ht="28.5" customHeight="1">
      <c r="B177" s="97" t="s">
        <v>37</v>
      </c>
      <c r="C177" s="98" t="s">
        <v>16</v>
      </c>
      <c r="D177" s="98" t="s">
        <v>18</v>
      </c>
      <c r="E177" s="98" t="s">
        <v>38</v>
      </c>
      <c r="F177" s="98"/>
      <c r="G177" s="98"/>
      <c r="H177" s="99"/>
      <c r="I177" s="122">
        <f t="shared" si="16"/>
        <v>178100</v>
      </c>
      <c r="J177" s="122">
        <f t="shared" si="16"/>
        <v>191700</v>
      </c>
      <c r="K177" s="122">
        <f t="shared" si="16"/>
        <v>219100</v>
      </c>
    </row>
    <row r="178" spans="2:11" ht="45">
      <c r="B178" s="66" t="s">
        <v>19</v>
      </c>
      <c r="C178" s="20" t="s">
        <v>16</v>
      </c>
      <c r="D178" s="20" t="s">
        <v>18</v>
      </c>
      <c r="E178" s="20" t="s">
        <v>38</v>
      </c>
      <c r="F178" s="20" t="s">
        <v>265</v>
      </c>
      <c r="G178" s="20"/>
      <c r="H178" s="21"/>
      <c r="I178" s="120">
        <f t="shared" si="16"/>
        <v>178100</v>
      </c>
      <c r="J178" s="120">
        <f t="shared" si="16"/>
        <v>191700</v>
      </c>
      <c r="K178" s="120">
        <f t="shared" si="16"/>
        <v>219100</v>
      </c>
    </row>
    <row r="179" spans="2:11" ht="45">
      <c r="B179" s="66" t="s">
        <v>20</v>
      </c>
      <c r="C179" s="20" t="s">
        <v>16</v>
      </c>
      <c r="D179" s="20" t="s">
        <v>18</v>
      </c>
      <c r="E179" s="20" t="s">
        <v>38</v>
      </c>
      <c r="F179" s="20" t="s">
        <v>266</v>
      </c>
      <c r="G179" s="20"/>
      <c r="H179" s="21"/>
      <c r="I179" s="120">
        <f t="shared" si="16"/>
        <v>178100</v>
      </c>
      <c r="J179" s="120">
        <f t="shared" si="16"/>
        <v>191700</v>
      </c>
      <c r="K179" s="120">
        <f t="shared" si="16"/>
        <v>219100</v>
      </c>
    </row>
    <row r="180" spans="2:11" ht="30">
      <c r="B180" s="66" t="s">
        <v>39</v>
      </c>
      <c r="C180" s="20" t="s">
        <v>16</v>
      </c>
      <c r="D180" s="20" t="s">
        <v>18</v>
      </c>
      <c r="E180" s="20" t="s">
        <v>38</v>
      </c>
      <c r="F180" s="20" t="s">
        <v>280</v>
      </c>
      <c r="G180" s="20"/>
      <c r="H180" s="21"/>
      <c r="I180" s="120">
        <f>I181+I190</f>
        <v>178100</v>
      </c>
      <c r="J180" s="120">
        <f>J181+J190</f>
        <v>191700</v>
      </c>
      <c r="K180" s="120">
        <f>K181+K190</f>
        <v>219100</v>
      </c>
    </row>
    <row r="181" spans="2:11" ht="60">
      <c r="B181" s="66" t="s">
        <v>21</v>
      </c>
      <c r="C181" s="20" t="s">
        <v>16</v>
      </c>
      <c r="D181" s="20" t="s">
        <v>18</v>
      </c>
      <c r="E181" s="20" t="s">
        <v>38</v>
      </c>
      <c r="F181" s="20" t="s">
        <v>280</v>
      </c>
      <c r="G181" s="20" t="s">
        <v>22</v>
      </c>
      <c r="H181" s="21"/>
      <c r="I181" s="120">
        <f>I183+I187</f>
        <v>168892</v>
      </c>
      <c r="J181" s="120">
        <f>J183+J187</f>
        <v>174207</v>
      </c>
      <c r="K181" s="120">
        <f>K183+K187</f>
        <v>203658</v>
      </c>
    </row>
    <row r="182" spans="2:11" ht="30">
      <c r="B182" s="66" t="s">
        <v>23</v>
      </c>
      <c r="C182" s="20" t="s">
        <v>16</v>
      </c>
      <c r="D182" s="20" t="s">
        <v>18</v>
      </c>
      <c r="E182" s="20" t="s">
        <v>38</v>
      </c>
      <c r="F182" s="20" t="s">
        <v>280</v>
      </c>
      <c r="G182" s="20" t="s">
        <v>24</v>
      </c>
      <c r="H182" s="21"/>
      <c r="I182" s="120">
        <f>I183+I187</f>
        <v>168892</v>
      </c>
      <c r="J182" s="120">
        <f>J183+J187</f>
        <v>174207</v>
      </c>
      <c r="K182" s="120">
        <f>K183+K187</f>
        <v>203658</v>
      </c>
    </row>
    <row r="183" spans="2:11" ht="45">
      <c r="B183" s="66" t="s">
        <v>111</v>
      </c>
      <c r="C183" s="20" t="s">
        <v>16</v>
      </c>
      <c r="D183" s="20" t="s">
        <v>18</v>
      </c>
      <c r="E183" s="20" t="s">
        <v>38</v>
      </c>
      <c r="F183" s="20" t="s">
        <v>280</v>
      </c>
      <c r="G183" s="20" t="s">
        <v>78</v>
      </c>
      <c r="H183" s="21"/>
      <c r="I183" s="120">
        <f>I184</f>
        <v>129717.34</v>
      </c>
      <c r="J183" s="120">
        <f>J184</f>
        <v>133800</v>
      </c>
      <c r="K183" s="120">
        <f>K184</f>
        <v>156420</v>
      </c>
    </row>
    <row r="184" spans="2:11" ht="15.75">
      <c r="B184" s="66" t="s">
        <v>149</v>
      </c>
      <c r="C184" s="20" t="s">
        <v>16</v>
      </c>
      <c r="D184" s="20" t="s">
        <v>18</v>
      </c>
      <c r="E184" s="20" t="s">
        <v>38</v>
      </c>
      <c r="F184" s="20" t="s">
        <v>280</v>
      </c>
      <c r="G184" s="20" t="s">
        <v>78</v>
      </c>
      <c r="H184" s="21">
        <v>200</v>
      </c>
      <c r="I184" s="120">
        <f aca="true" t="shared" si="17" ref="I184:K185">I185</f>
        <v>129717.34</v>
      </c>
      <c r="J184" s="120">
        <f t="shared" si="17"/>
        <v>133800</v>
      </c>
      <c r="K184" s="120">
        <f t="shared" si="17"/>
        <v>156420</v>
      </c>
    </row>
    <row r="185" spans="2:11" ht="15.75">
      <c r="B185" s="66" t="s">
        <v>150</v>
      </c>
      <c r="C185" s="20" t="s">
        <v>16</v>
      </c>
      <c r="D185" s="20" t="s">
        <v>18</v>
      </c>
      <c r="E185" s="20" t="s">
        <v>38</v>
      </c>
      <c r="F185" s="20" t="s">
        <v>280</v>
      </c>
      <c r="G185" s="20" t="s">
        <v>78</v>
      </c>
      <c r="H185" s="21">
        <v>210</v>
      </c>
      <c r="I185" s="120">
        <f t="shared" si="17"/>
        <v>129717.34</v>
      </c>
      <c r="J185" s="120">
        <f t="shared" si="17"/>
        <v>133800</v>
      </c>
      <c r="K185" s="120">
        <f t="shared" si="17"/>
        <v>156420</v>
      </c>
    </row>
    <row r="186" spans="2:11" ht="15.75">
      <c r="B186" s="66" t="s">
        <v>129</v>
      </c>
      <c r="C186" s="19" t="s">
        <v>16</v>
      </c>
      <c r="D186" s="19" t="s">
        <v>18</v>
      </c>
      <c r="E186" s="19" t="s">
        <v>38</v>
      </c>
      <c r="F186" s="19" t="s">
        <v>280</v>
      </c>
      <c r="G186" s="19" t="s">
        <v>78</v>
      </c>
      <c r="H186" s="26">
        <v>211</v>
      </c>
      <c r="I186" s="121">
        <v>129717.34</v>
      </c>
      <c r="J186" s="121">
        <v>133800</v>
      </c>
      <c r="K186" s="121">
        <v>156420</v>
      </c>
    </row>
    <row r="187" spans="2:11" ht="45">
      <c r="B187" s="66" t="s">
        <v>169</v>
      </c>
      <c r="C187" s="20" t="s">
        <v>16</v>
      </c>
      <c r="D187" s="20" t="s">
        <v>18</v>
      </c>
      <c r="E187" s="20" t="s">
        <v>38</v>
      </c>
      <c r="F187" s="20" t="s">
        <v>280</v>
      </c>
      <c r="G187" s="20" t="s">
        <v>160</v>
      </c>
      <c r="H187" s="21"/>
      <c r="I187" s="120">
        <f>I188</f>
        <v>39174.66</v>
      </c>
      <c r="J187" s="120">
        <f aca="true" t="shared" si="18" ref="I187:K188">J188</f>
        <v>40407</v>
      </c>
      <c r="K187" s="120">
        <f t="shared" si="18"/>
        <v>47238</v>
      </c>
    </row>
    <row r="188" spans="2:11" ht="15.75">
      <c r="B188" s="66" t="s">
        <v>168</v>
      </c>
      <c r="C188" s="20" t="s">
        <v>16</v>
      </c>
      <c r="D188" s="20" t="s">
        <v>18</v>
      </c>
      <c r="E188" s="20" t="s">
        <v>38</v>
      </c>
      <c r="F188" s="20" t="s">
        <v>280</v>
      </c>
      <c r="G188" s="20" t="s">
        <v>160</v>
      </c>
      <c r="H188" s="21">
        <v>210</v>
      </c>
      <c r="I188" s="120">
        <f t="shared" si="18"/>
        <v>39174.66</v>
      </c>
      <c r="J188" s="120">
        <f t="shared" si="18"/>
        <v>40407</v>
      </c>
      <c r="K188" s="120">
        <f t="shared" si="18"/>
        <v>47238</v>
      </c>
    </row>
    <row r="189" spans="2:11" ht="15.75">
      <c r="B189" s="66" t="s">
        <v>171</v>
      </c>
      <c r="C189" s="19" t="s">
        <v>16</v>
      </c>
      <c r="D189" s="19" t="s">
        <v>18</v>
      </c>
      <c r="E189" s="19" t="s">
        <v>38</v>
      </c>
      <c r="F189" s="19" t="s">
        <v>280</v>
      </c>
      <c r="G189" s="19" t="s">
        <v>160</v>
      </c>
      <c r="H189" s="26">
        <v>213</v>
      </c>
      <c r="I189" s="121">
        <v>39174.66</v>
      </c>
      <c r="J189" s="121">
        <v>40407</v>
      </c>
      <c r="K189" s="121">
        <v>47238</v>
      </c>
    </row>
    <row r="190" spans="2:11" ht="30">
      <c r="B190" s="66" t="s">
        <v>29</v>
      </c>
      <c r="C190" s="20" t="s">
        <v>16</v>
      </c>
      <c r="D190" s="20" t="s">
        <v>18</v>
      </c>
      <c r="E190" s="20" t="s">
        <v>38</v>
      </c>
      <c r="F190" s="20" t="s">
        <v>280</v>
      </c>
      <c r="G190" s="20" t="s">
        <v>30</v>
      </c>
      <c r="H190" s="21"/>
      <c r="I190" s="120">
        <f>I191</f>
        <v>9208</v>
      </c>
      <c r="J190" s="120">
        <f>J191</f>
        <v>17493</v>
      </c>
      <c r="K190" s="120">
        <f>K191</f>
        <v>15442</v>
      </c>
    </row>
    <row r="191" spans="2:11" ht="30">
      <c r="B191" s="66" t="s">
        <v>31</v>
      </c>
      <c r="C191" s="20" t="s">
        <v>16</v>
      </c>
      <c r="D191" s="20" t="s">
        <v>18</v>
      </c>
      <c r="E191" s="20" t="s">
        <v>38</v>
      </c>
      <c r="F191" s="20" t="s">
        <v>280</v>
      </c>
      <c r="G191" s="20" t="s">
        <v>32</v>
      </c>
      <c r="H191" s="21"/>
      <c r="I191" s="120">
        <f>I192+I195</f>
        <v>9208</v>
      </c>
      <c r="J191" s="120">
        <f>J192+J195</f>
        <v>17493</v>
      </c>
      <c r="K191" s="120">
        <f>K192+K195</f>
        <v>15442</v>
      </c>
    </row>
    <row r="192" spans="2:11" ht="30" hidden="1">
      <c r="B192" s="66" t="s">
        <v>80</v>
      </c>
      <c r="C192" s="20" t="s">
        <v>16</v>
      </c>
      <c r="D192" s="20" t="s">
        <v>18</v>
      </c>
      <c r="E192" s="20" t="s">
        <v>38</v>
      </c>
      <c r="F192" s="20" t="s">
        <v>280</v>
      </c>
      <c r="G192" s="20" t="s">
        <v>79</v>
      </c>
      <c r="H192" s="21"/>
      <c r="I192" s="120">
        <f aca="true" t="shared" si="19" ref="I192:K193">I193</f>
        <v>0</v>
      </c>
      <c r="J192" s="120">
        <f t="shared" si="19"/>
        <v>0</v>
      </c>
      <c r="K192" s="120">
        <f t="shared" si="19"/>
        <v>0</v>
      </c>
    </row>
    <row r="193" spans="2:11" ht="15.75" hidden="1">
      <c r="B193" s="66" t="s">
        <v>147</v>
      </c>
      <c r="C193" s="20" t="s">
        <v>16</v>
      </c>
      <c r="D193" s="20" t="s">
        <v>18</v>
      </c>
      <c r="E193" s="20" t="s">
        <v>38</v>
      </c>
      <c r="F193" s="20" t="s">
        <v>280</v>
      </c>
      <c r="G193" s="20" t="s">
        <v>79</v>
      </c>
      <c r="H193" s="21">
        <v>200</v>
      </c>
      <c r="I193" s="120">
        <f t="shared" si="19"/>
        <v>0</v>
      </c>
      <c r="J193" s="120">
        <f t="shared" si="19"/>
        <v>0</v>
      </c>
      <c r="K193" s="120">
        <f t="shared" si="19"/>
        <v>0</v>
      </c>
    </row>
    <row r="194" spans="2:11" ht="15.75" hidden="1">
      <c r="B194" s="66" t="s">
        <v>137</v>
      </c>
      <c r="C194" s="20" t="s">
        <v>16</v>
      </c>
      <c r="D194" s="20" t="s">
        <v>18</v>
      </c>
      <c r="E194" s="20" t="s">
        <v>38</v>
      </c>
      <c r="F194" s="20" t="s">
        <v>280</v>
      </c>
      <c r="G194" s="20" t="s">
        <v>79</v>
      </c>
      <c r="H194" s="21">
        <v>221</v>
      </c>
      <c r="I194" s="120">
        <v>0</v>
      </c>
      <c r="J194" s="120">
        <v>0</v>
      </c>
      <c r="K194" s="120">
        <v>0</v>
      </c>
    </row>
    <row r="195" spans="2:11" ht="30">
      <c r="B195" s="66" t="s">
        <v>82</v>
      </c>
      <c r="C195" s="20" t="s">
        <v>16</v>
      </c>
      <c r="D195" s="20" t="s">
        <v>18</v>
      </c>
      <c r="E195" s="20" t="s">
        <v>38</v>
      </c>
      <c r="F195" s="20" t="s">
        <v>280</v>
      </c>
      <c r="G195" s="20" t="s">
        <v>81</v>
      </c>
      <c r="H195" s="21"/>
      <c r="I195" s="120">
        <f>I196+I200</f>
        <v>9208</v>
      </c>
      <c r="J195" s="120">
        <f>J196+J200</f>
        <v>17493</v>
      </c>
      <c r="K195" s="120">
        <f>K196+K200</f>
        <v>15442</v>
      </c>
    </row>
    <row r="196" spans="2:11" ht="15.75" hidden="1">
      <c r="B196" s="66" t="s">
        <v>149</v>
      </c>
      <c r="C196" s="20" t="s">
        <v>16</v>
      </c>
      <c r="D196" s="20" t="s">
        <v>18</v>
      </c>
      <c r="E196" s="20" t="s">
        <v>38</v>
      </c>
      <c r="F196" s="20" t="s">
        <v>280</v>
      </c>
      <c r="G196" s="20" t="s">
        <v>81</v>
      </c>
      <c r="H196" s="21">
        <v>200</v>
      </c>
      <c r="I196" s="120">
        <f>I197+I198+I199</f>
        <v>0</v>
      </c>
      <c r="J196" s="120">
        <f>J197+J198+J199</f>
        <v>0</v>
      </c>
      <c r="K196" s="120">
        <f>K197+K198+K199</f>
        <v>0</v>
      </c>
    </row>
    <row r="197" spans="2:11" ht="15.75" hidden="1">
      <c r="B197" s="66" t="s">
        <v>136</v>
      </c>
      <c r="C197" s="20" t="s">
        <v>16</v>
      </c>
      <c r="D197" s="20" t="s">
        <v>18</v>
      </c>
      <c r="E197" s="20" t="s">
        <v>38</v>
      </c>
      <c r="F197" s="20" t="s">
        <v>280</v>
      </c>
      <c r="G197" s="20" t="s">
        <v>81</v>
      </c>
      <c r="H197" s="21">
        <v>221</v>
      </c>
      <c r="I197" s="120">
        <v>0</v>
      </c>
      <c r="J197" s="120">
        <v>0</v>
      </c>
      <c r="K197" s="120">
        <v>0</v>
      </c>
    </row>
    <row r="198" spans="2:11" ht="15.75" hidden="1">
      <c r="B198" s="66" t="s">
        <v>127</v>
      </c>
      <c r="C198" s="20" t="s">
        <v>16</v>
      </c>
      <c r="D198" s="20" t="s">
        <v>18</v>
      </c>
      <c r="E198" s="20" t="s">
        <v>38</v>
      </c>
      <c r="F198" s="20" t="s">
        <v>280</v>
      </c>
      <c r="G198" s="20" t="s">
        <v>81</v>
      </c>
      <c r="H198" s="21">
        <v>222</v>
      </c>
      <c r="I198" s="120">
        <v>0</v>
      </c>
      <c r="J198" s="120">
        <v>0</v>
      </c>
      <c r="K198" s="120">
        <v>0</v>
      </c>
    </row>
    <row r="199" spans="2:11" ht="15.75" hidden="1">
      <c r="B199" s="66" t="s">
        <v>125</v>
      </c>
      <c r="C199" s="20" t="s">
        <v>16</v>
      </c>
      <c r="D199" s="20" t="s">
        <v>18</v>
      </c>
      <c r="E199" s="20" t="s">
        <v>38</v>
      </c>
      <c r="F199" s="20" t="s">
        <v>280</v>
      </c>
      <c r="G199" s="20" t="s">
        <v>81</v>
      </c>
      <c r="H199" s="21">
        <v>225</v>
      </c>
      <c r="I199" s="120">
        <v>0</v>
      </c>
      <c r="J199" s="120">
        <v>0</v>
      </c>
      <c r="K199" s="120">
        <v>0</v>
      </c>
    </row>
    <row r="200" spans="2:11" ht="15.75">
      <c r="B200" s="66" t="s">
        <v>141</v>
      </c>
      <c r="C200" s="20" t="s">
        <v>16</v>
      </c>
      <c r="D200" s="20" t="s">
        <v>18</v>
      </c>
      <c r="E200" s="20" t="s">
        <v>38</v>
      </c>
      <c r="F200" s="20" t="s">
        <v>280</v>
      </c>
      <c r="G200" s="20" t="s">
        <v>81</v>
      </c>
      <c r="H200" s="21">
        <v>300</v>
      </c>
      <c r="I200" s="120">
        <f>I201</f>
        <v>9208</v>
      </c>
      <c r="J200" s="120">
        <f>J201</f>
        <v>17493</v>
      </c>
      <c r="K200" s="120">
        <f>K201</f>
        <v>15442</v>
      </c>
    </row>
    <row r="201" spans="2:11" ht="15.75">
      <c r="B201" s="66" t="s">
        <v>118</v>
      </c>
      <c r="C201" s="20" t="s">
        <v>16</v>
      </c>
      <c r="D201" s="19" t="s">
        <v>18</v>
      </c>
      <c r="E201" s="19" t="s">
        <v>38</v>
      </c>
      <c r="F201" s="19" t="s">
        <v>280</v>
      </c>
      <c r="G201" s="19" t="s">
        <v>81</v>
      </c>
      <c r="H201" s="26">
        <v>340</v>
      </c>
      <c r="I201" s="121">
        <v>9208</v>
      </c>
      <c r="J201" s="121">
        <v>17493</v>
      </c>
      <c r="K201" s="121">
        <v>15442</v>
      </c>
    </row>
    <row r="202" spans="2:11" ht="15.75">
      <c r="B202" s="66" t="s">
        <v>25</v>
      </c>
      <c r="C202" s="20" t="s">
        <v>16</v>
      </c>
      <c r="D202" s="20" t="s">
        <v>18</v>
      </c>
      <c r="E202" s="20" t="s">
        <v>38</v>
      </c>
      <c r="F202" s="20"/>
      <c r="G202" s="20"/>
      <c r="H202" s="21"/>
      <c r="I202" s="120">
        <f>I177</f>
        <v>178100</v>
      </c>
      <c r="J202" s="120">
        <f>J177</f>
        <v>191700</v>
      </c>
      <c r="K202" s="120">
        <f>K177</f>
        <v>219100</v>
      </c>
    </row>
    <row r="203" spans="2:11" ht="15.75">
      <c r="B203" s="66" t="s">
        <v>25</v>
      </c>
      <c r="C203" s="20" t="s">
        <v>16</v>
      </c>
      <c r="D203" s="20" t="s">
        <v>18</v>
      </c>
      <c r="E203" s="20"/>
      <c r="F203" s="20"/>
      <c r="G203" s="20"/>
      <c r="H203" s="21"/>
      <c r="I203" s="120">
        <f>I176</f>
        <v>178100</v>
      </c>
      <c r="J203" s="120">
        <f>J176</f>
        <v>191700</v>
      </c>
      <c r="K203" s="120">
        <f>K176</f>
        <v>219100</v>
      </c>
    </row>
    <row r="204" spans="2:11" ht="28.5">
      <c r="B204" s="80" t="s">
        <v>40</v>
      </c>
      <c r="C204" s="53" t="s">
        <v>16</v>
      </c>
      <c r="D204" s="53" t="s">
        <v>38</v>
      </c>
      <c r="E204" s="53"/>
      <c r="F204" s="53"/>
      <c r="G204" s="53"/>
      <c r="H204" s="54"/>
      <c r="I204" s="128">
        <f>I205</f>
        <v>405941.41</v>
      </c>
      <c r="J204" s="128">
        <f>J205</f>
        <v>338456.56</v>
      </c>
      <c r="K204" s="128">
        <f>K205</f>
        <v>265456.56</v>
      </c>
    </row>
    <row r="205" spans="2:11" ht="15.75">
      <c r="B205" s="70" t="s">
        <v>43</v>
      </c>
      <c r="C205" s="13" t="s">
        <v>16</v>
      </c>
      <c r="D205" s="13" t="s">
        <v>38</v>
      </c>
      <c r="E205" s="13" t="s">
        <v>44</v>
      </c>
      <c r="F205" s="22"/>
      <c r="G205" s="22"/>
      <c r="H205" s="23"/>
      <c r="I205" s="129">
        <f>I206+I222</f>
        <v>405941.41</v>
      </c>
      <c r="J205" s="129">
        <f>J206+J222</f>
        <v>338456.56</v>
      </c>
      <c r="K205" s="129">
        <f>K206+K222</f>
        <v>265456.56</v>
      </c>
    </row>
    <row r="206" spans="2:11" s="92" customFormat="1" ht="69.75" customHeight="1">
      <c r="B206" s="97" t="s">
        <v>224</v>
      </c>
      <c r="C206" s="110" t="s">
        <v>16</v>
      </c>
      <c r="D206" s="110" t="s">
        <v>38</v>
      </c>
      <c r="E206" s="110" t="s">
        <v>44</v>
      </c>
      <c r="F206" s="110" t="s">
        <v>281</v>
      </c>
      <c r="G206" s="98"/>
      <c r="H206" s="99"/>
      <c r="I206" s="122">
        <f>I207</f>
        <v>73000</v>
      </c>
      <c r="J206" s="122">
        <f>J207</f>
        <v>73000</v>
      </c>
      <c r="K206" s="122">
        <f>K207</f>
        <v>0</v>
      </c>
    </row>
    <row r="207" spans="2:11" ht="30">
      <c r="B207" s="76" t="s">
        <v>203</v>
      </c>
      <c r="C207" s="24" t="s">
        <v>16</v>
      </c>
      <c r="D207" s="24" t="s">
        <v>38</v>
      </c>
      <c r="E207" s="24" t="s">
        <v>44</v>
      </c>
      <c r="F207" s="24" t="s">
        <v>282</v>
      </c>
      <c r="G207" s="40"/>
      <c r="H207" s="42"/>
      <c r="I207" s="130">
        <f>SUM(I208+I214)</f>
        <v>73000</v>
      </c>
      <c r="J207" s="130">
        <f>SUM(J208+J214)</f>
        <v>73000</v>
      </c>
      <c r="K207" s="130">
        <f>SUM(K208+K214)</f>
        <v>0</v>
      </c>
    </row>
    <row r="208" spans="2:11" ht="15.75">
      <c r="B208" s="76" t="s">
        <v>349</v>
      </c>
      <c r="C208" s="24" t="s">
        <v>16</v>
      </c>
      <c r="D208" s="24" t="s">
        <v>38</v>
      </c>
      <c r="E208" s="24" t="s">
        <v>44</v>
      </c>
      <c r="F208" s="24" t="s">
        <v>283</v>
      </c>
      <c r="G208" s="53"/>
      <c r="H208" s="54"/>
      <c r="I208" s="128">
        <f>SUM(I209)</f>
        <v>43000</v>
      </c>
      <c r="J208" s="128">
        <f>SUM(J209)</f>
        <v>43000</v>
      </c>
      <c r="K208" s="128">
        <f>SUM(K209)</f>
        <v>0</v>
      </c>
    </row>
    <row r="209" spans="2:11" ht="30">
      <c r="B209" s="76" t="s">
        <v>31</v>
      </c>
      <c r="C209" s="24" t="s">
        <v>16</v>
      </c>
      <c r="D209" s="24" t="s">
        <v>38</v>
      </c>
      <c r="E209" s="24" t="s">
        <v>44</v>
      </c>
      <c r="F209" s="24" t="s">
        <v>283</v>
      </c>
      <c r="G209" s="24" t="s">
        <v>32</v>
      </c>
      <c r="H209" s="30"/>
      <c r="I209" s="120">
        <f aca="true" t="shared" si="20" ref="I209:K212">I210</f>
        <v>43000</v>
      </c>
      <c r="J209" s="120">
        <f t="shared" si="20"/>
        <v>43000</v>
      </c>
      <c r="K209" s="120">
        <f t="shared" si="20"/>
        <v>0</v>
      </c>
    </row>
    <row r="210" spans="2:11" ht="30">
      <c r="B210" s="76" t="s">
        <v>82</v>
      </c>
      <c r="C210" s="24" t="s">
        <v>16</v>
      </c>
      <c r="D210" s="24" t="s">
        <v>38</v>
      </c>
      <c r="E210" s="24" t="s">
        <v>44</v>
      </c>
      <c r="F210" s="24" t="s">
        <v>283</v>
      </c>
      <c r="G210" s="24" t="s">
        <v>81</v>
      </c>
      <c r="H210" s="30"/>
      <c r="I210" s="120">
        <f t="shared" si="20"/>
        <v>43000</v>
      </c>
      <c r="J210" s="120">
        <f t="shared" si="20"/>
        <v>43000</v>
      </c>
      <c r="K210" s="120">
        <f t="shared" si="20"/>
        <v>0</v>
      </c>
    </row>
    <row r="211" spans="2:11" ht="15.75">
      <c r="B211" s="76" t="s">
        <v>141</v>
      </c>
      <c r="C211" s="24" t="s">
        <v>16</v>
      </c>
      <c r="D211" s="24" t="s">
        <v>38</v>
      </c>
      <c r="E211" s="24" t="s">
        <v>44</v>
      </c>
      <c r="F211" s="24" t="s">
        <v>283</v>
      </c>
      <c r="G211" s="24" t="s">
        <v>81</v>
      </c>
      <c r="H211" s="30">
        <v>300</v>
      </c>
      <c r="I211" s="120">
        <f t="shared" si="20"/>
        <v>43000</v>
      </c>
      <c r="J211" s="120">
        <f t="shared" si="20"/>
        <v>43000</v>
      </c>
      <c r="K211" s="120">
        <f t="shared" si="20"/>
        <v>0</v>
      </c>
    </row>
    <row r="212" spans="2:11" ht="30">
      <c r="B212" s="76" t="s">
        <v>204</v>
      </c>
      <c r="C212" s="24" t="s">
        <v>16</v>
      </c>
      <c r="D212" s="24" t="s">
        <v>38</v>
      </c>
      <c r="E212" s="24" t="s">
        <v>44</v>
      </c>
      <c r="F212" s="24" t="s">
        <v>283</v>
      </c>
      <c r="G212" s="24" t="s">
        <v>81</v>
      </c>
      <c r="H212" s="30">
        <v>340</v>
      </c>
      <c r="I212" s="131">
        <f t="shared" si="20"/>
        <v>43000</v>
      </c>
      <c r="J212" s="131">
        <f t="shared" si="20"/>
        <v>43000</v>
      </c>
      <c r="K212" s="131">
        <f t="shared" si="20"/>
        <v>0</v>
      </c>
    </row>
    <row r="213" spans="2:11" ht="30">
      <c r="B213" s="66" t="s">
        <v>220</v>
      </c>
      <c r="C213" s="166" t="s">
        <v>16</v>
      </c>
      <c r="D213" s="166" t="s">
        <v>38</v>
      </c>
      <c r="E213" s="166" t="s">
        <v>44</v>
      </c>
      <c r="F213" s="166" t="s">
        <v>283</v>
      </c>
      <c r="G213" s="166" t="s">
        <v>81</v>
      </c>
      <c r="H213" s="167">
        <v>346</v>
      </c>
      <c r="I213" s="140">
        <v>43000</v>
      </c>
      <c r="J213" s="121">
        <v>43000</v>
      </c>
      <c r="K213" s="121">
        <v>0</v>
      </c>
    </row>
    <row r="214" spans="2:11" ht="30">
      <c r="B214" s="76" t="s">
        <v>205</v>
      </c>
      <c r="C214" s="24" t="s">
        <v>16</v>
      </c>
      <c r="D214" s="24" t="s">
        <v>38</v>
      </c>
      <c r="E214" s="24" t="s">
        <v>44</v>
      </c>
      <c r="F214" s="24" t="s">
        <v>284</v>
      </c>
      <c r="G214" s="24"/>
      <c r="H214" s="30"/>
      <c r="I214" s="132">
        <f aca="true" t="shared" si="21" ref="I214:K215">I215</f>
        <v>30000</v>
      </c>
      <c r="J214" s="132">
        <f t="shared" si="21"/>
        <v>30000</v>
      </c>
      <c r="K214" s="132">
        <f t="shared" si="21"/>
        <v>0</v>
      </c>
    </row>
    <row r="215" spans="2:11" ht="30">
      <c r="B215" s="76" t="s">
        <v>31</v>
      </c>
      <c r="C215" s="24" t="s">
        <v>16</v>
      </c>
      <c r="D215" s="24" t="s">
        <v>38</v>
      </c>
      <c r="E215" s="24" t="s">
        <v>44</v>
      </c>
      <c r="F215" s="24" t="s">
        <v>284</v>
      </c>
      <c r="G215" s="24" t="s">
        <v>32</v>
      </c>
      <c r="H215" s="30"/>
      <c r="I215" s="120">
        <f t="shared" si="21"/>
        <v>30000</v>
      </c>
      <c r="J215" s="120">
        <f t="shared" si="21"/>
        <v>30000</v>
      </c>
      <c r="K215" s="120">
        <f t="shared" si="21"/>
        <v>0</v>
      </c>
    </row>
    <row r="216" spans="2:11" ht="30">
      <c r="B216" s="76" t="s">
        <v>82</v>
      </c>
      <c r="C216" s="24" t="s">
        <v>16</v>
      </c>
      <c r="D216" s="24" t="s">
        <v>38</v>
      </c>
      <c r="E216" s="24" t="s">
        <v>44</v>
      </c>
      <c r="F216" s="24" t="s">
        <v>284</v>
      </c>
      <c r="G216" s="24" t="s">
        <v>81</v>
      </c>
      <c r="H216" s="30"/>
      <c r="I216" s="120">
        <f>I219+I217</f>
        <v>30000</v>
      </c>
      <c r="J216" s="120">
        <f>J219+J217</f>
        <v>30000</v>
      </c>
      <c r="K216" s="120">
        <f>K219+K217</f>
        <v>0</v>
      </c>
    </row>
    <row r="217" spans="2:11" ht="15.75">
      <c r="B217" s="66" t="s">
        <v>147</v>
      </c>
      <c r="C217" s="20" t="s">
        <v>16</v>
      </c>
      <c r="D217" s="20" t="s">
        <v>38</v>
      </c>
      <c r="E217" s="20" t="s">
        <v>44</v>
      </c>
      <c r="F217" s="24" t="s">
        <v>284</v>
      </c>
      <c r="G217" s="20" t="s">
        <v>81</v>
      </c>
      <c r="H217" s="21">
        <v>200</v>
      </c>
      <c r="I217" s="120">
        <f>I218</f>
        <v>15000</v>
      </c>
      <c r="J217" s="120">
        <f>J218</f>
        <v>15000</v>
      </c>
      <c r="K217" s="120">
        <f>K218</f>
        <v>0</v>
      </c>
    </row>
    <row r="218" spans="2:11" ht="15.75">
      <c r="B218" s="66" t="s">
        <v>124</v>
      </c>
      <c r="C218" s="19" t="s">
        <v>16</v>
      </c>
      <c r="D218" s="19" t="s">
        <v>38</v>
      </c>
      <c r="E218" s="19" t="s">
        <v>44</v>
      </c>
      <c r="F218" s="166" t="s">
        <v>284</v>
      </c>
      <c r="G218" s="19" t="s">
        <v>81</v>
      </c>
      <c r="H218" s="26">
        <v>225</v>
      </c>
      <c r="I218" s="121">
        <v>15000</v>
      </c>
      <c r="J218" s="121">
        <v>15000</v>
      </c>
      <c r="K218" s="121">
        <v>0</v>
      </c>
    </row>
    <row r="219" spans="2:11" ht="15.75">
      <c r="B219" s="76" t="s">
        <v>141</v>
      </c>
      <c r="C219" s="24" t="s">
        <v>16</v>
      </c>
      <c r="D219" s="24" t="s">
        <v>38</v>
      </c>
      <c r="E219" s="24" t="s">
        <v>44</v>
      </c>
      <c r="F219" s="24" t="s">
        <v>284</v>
      </c>
      <c r="G219" s="24" t="s">
        <v>81</v>
      </c>
      <c r="H219" s="30">
        <v>300</v>
      </c>
      <c r="I219" s="120">
        <f>I220</f>
        <v>15000</v>
      </c>
      <c r="J219" s="120">
        <f>J220</f>
        <v>15000</v>
      </c>
      <c r="K219" s="120">
        <f>K220</f>
        <v>0</v>
      </c>
    </row>
    <row r="220" spans="2:11" ht="15.75">
      <c r="B220" s="76" t="s">
        <v>134</v>
      </c>
      <c r="C220" s="24" t="s">
        <v>16</v>
      </c>
      <c r="D220" s="24" t="s">
        <v>38</v>
      </c>
      <c r="E220" s="24" t="s">
        <v>44</v>
      </c>
      <c r="F220" s="24" t="s">
        <v>284</v>
      </c>
      <c r="G220" s="24" t="s">
        <v>81</v>
      </c>
      <c r="H220" s="30">
        <v>340</v>
      </c>
      <c r="I220" s="120">
        <f>I221</f>
        <v>15000</v>
      </c>
      <c r="J220" s="120">
        <v>15000</v>
      </c>
      <c r="K220" s="120">
        <v>0</v>
      </c>
    </row>
    <row r="221" spans="2:11" ht="30">
      <c r="B221" s="66" t="s">
        <v>220</v>
      </c>
      <c r="C221" s="166" t="s">
        <v>16</v>
      </c>
      <c r="D221" s="166" t="s">
        <v>38</v>
      </c>
      <c r="E221" s="166" t="s">
        <v>44</v>
      </c>
      <c r="F221" s="166" t="s">
        <v>284</v>
      </c>
      <c r="G221" s="166" t="s">
        <v>81</v>
      </c>
      <c r="H221" s="167">
        <v>346</v>
      </c>
      <c r="I221" s="121">
        <v>15000</v>
      </c>
      <c r="J221" s="121">
        <v>15000</v>
      </c>
      <c r="K221" s="121">
        <v>0</v>
      </c>
    </row>
    <row r="222" spans="2:11" s="111" customFormat="1" ht="57">
      <c r="B222" s="97" t="s">
        <v>19</v>
      </c>
      <c r="C222" s="98" t="s">
        <v>16</v>
      </c>
      <c r="D222" s="98" t="s">
        <v>38</v>
      </c>
      <c r="E222" s="98" t="s">
        <v>44</v>
      </c>
      <c r="F222" s="98" t="s">
        <v>265</v>
      </c>
      <c r="G222" s="98"/>
      <c r="H222" s="99"/>
      <c r="I222" s="122">
        <f>I223</f>
        <v>332941.41</v>
      </c>
      <c r="J222" s="122">
        <f>J223</f>
        <v>265456.56</v>
      </c>
      <c r="K222" s="122">
        <f>K223</f>
        <v>265456.56</v>
      </c>
    </row>
    <row r="223" spans="2:11" ht="34.5" customHeight="1">
      <c r="B223" s="66" t="s">
        <v>20</v>
      </c>
      <c r="C223" s="37" t="s">
        <v>16</v>
      </c>
      <c r="D223" s="37" t="s">
        <v>38</v>
      </c>
      <c r="E223" s="37" t="s">
        <v>44</v>
      </c>
      <c r="F223" s="20" t="s">
        <v>266</v>
      </c>
      <c r="G223" s="20"/>
      <c r="H223" s="21"/>
      <c r="I223" s="120">
        <f>I236+I224+I247+I257</f>
        <v>332941.41</v>
      </c>
      <c r="J223" s="120">
        <f>J236+J224+J247+J257</f>
        <v>265456.56</v>
      </c>
      <c r="K223" s="120">
        <f>K236+K224+K247+K257</f>
        <v>265456.56</v>
      </c>
    </row>
    <row r="224" spans="2:11" ht="42.75">
      <c r="B224" s="78" t="s">
        <v>42</v>
      </c>
      <c r="C224" s="48" t="s">
        <v>16</v>
      </c>
      <c r="D224" s="48" t="s">
        <v>38</v>
      </c>
      <c r="E224" s="48" t="s">
        <v>44</v>
      </c>
      <c r="F224" s="48" t="s">
        <v>285</v>
      </c>
      <c r="G224" s="48"/>
      <c r="H224" s="47"/>
      <c r="I224" s="139">
        <f aca="true" t="shared" si="22" ref="I224:K226">I225</f>
        <v>21000</v>
      </c>
      <c r="J224" s="139">
        <f t="shared" si="22"/>
        <v>23000</v>
      </c>
      <c r="K224" s="139">
        <f t="shared" si="22"/>
        <v>23000</v>
      </c>
    </row>
    <row r="225" spans="2:11" ht="30">
      <c r="B225" s="66" t="s">
        <v>29</v>
      </c>
      <c r="C225" s="20" t="s">
        <v>16</v>
      </c>
      <c r="D225" s="20" t="s">
        <v>38</v>
      </c>
      <c r="E225" s="20" t="s">
        <v>44</v>
      </c>
      <c r="F225" s="20" t="s">
        <v>285</v>
      </c>
      <c r="G225" s="20" t="s">
        <v>30</v>
      </c>
      <c r="H225" s="21"/>
      <c r="I225" s="120">
        <f t="shared" si="22"/>
        <v>21000</v>
      </c>
      <c r="J225" s="120">
        <f t="shared" si="22"/>
        <v>23000</v>
      </c>
      <c r="K225" s="120">
        <f t="shared" si="22"/>
        <v>23000</v>
      </c>
    </row>
    <row r="226" spans="2:11" ht="30">
      <c r="B226" s="66" t="s">
        <v>31</v>
      </c>
      <c r="C226" s="20" t="s">
        <v>16</v>
      </c>
      <c r="D226" s="20" t="s">
        <v>38</v>
      </c>
      <c r="E226" s="20" t="s">
        <v>44</v>
      </c>
      <c r="F226" s="20" t="s">
        <v>285</v>
      </c>
      <c r="G226" s="20" t="s">
        <v>32</v>
      </c>
      <c r="H226" s="21"/>
      <c r="I226" s="120">
        <f t="shared" si="22"/>
        <v>21000</v>
      </c>
      <c r="J226" s="120">
        <f t="shared" si="22"/>
        <v>23000</v>
      </c>
      <c r="K226" s="120">
        <f t="shared" si="22"/>
        <v>23000</v>
      </c>
    </row>
    <row r="227" spans="2:11" ht="30">
      <c r="B227" s="66" t="s">
        <v>82</v>
      </c>
      <c r="C227" s="20" t="s">
        <v>16</v>
      </c>
      <c r="D227" s="20" t="s">
        <v>38</v>
      </c>
      <c r="E227" s="20" t="s">
        <v>44</v>
      </c>
      <c r="F227" s="20" t="s">
        <v>285</v>
      </c>
      <c r="G227" s="20" t="s">
        <v>81</v>
      </c>
      <c r="H227" s="21"/>
      <c r="I227" s="120">
        <f>I228+I233</f>
        <v>21000</v>
      </c>
      <c r="J227" s="120">
        <f>J228+J233</f>
        <v>23000</v>
      </c>
      <c r="K227" s="120">
        <f>K228+K233</f>
        <v>23000</v>
      </c>
    </row>
    <row r="228" spans="2:11" ht="15.75">
      <c r="B228" s="66" t="s">
        <v>149</v>
      </c>
      <c r="C228" s="20" t="s">
        <v>16</v>
      </c>
      <c r="D228" s="20" t="s">
        <v>38</v>
      </c>
      <c r="E228" s="20" t="s">
        <v>44</v>
      </c>
      <c r="F228" s="20" t="s">
        <v>285</v>
      </c>
      <c r="G228" s="20" t="s">
        <v>81</v>
      </c>
      <c r="H228" s="21">
        <v>200</v>
      </c>
      <c r="I228" s="120">
        <f>I229</f>
        <v>15000</v>
      </c>
      <c r="J228" s="120">
        <f>J229</f>
        <v>15000</v>
      </c>
      <c r="K228" s="120">
        <f>K229</f>
        <v>15000</v>
      </c>
    </row>
    <row r="229" spans="2:11" ht="15.75">
      <c r="B229" s="66" t="s">
        <v>148</v>
      </c>
      <c r="C229" s="20" t="s">
        <v>16</v>
      </c>
      <c r="D229" s="20" t="s">
        <v>38</v>
      </c>
      <c r="E229" s="20" t="s">
        <v>44</v>
      </c>
      <c r="F229" s="20" t="s">
        <v>285</v>
      </c>
      <c r="G229" s="20" t="s">
        <v>81</v>
      </c>
      <c r="H229" s="21">
        <v>220</v>
      </c>
      <c r="I229" s="120">
        <f>I230+I231+I232</f>
        <v>15000</v>
      </c>
      <c r="J229" s="120">
        <f>J230+J231+J232</f>
        <v>15000</v>
      </c>
      <c r="K229" s="120">
        <f>K230+K231+K232</f>
        <v>15000</v>
      </c>
    </row>
    <row r="230" spans="2:11" ht="15.75">
      <c r="B230" s="66" t="s">
        <v>133</v>
      </c>
      <c r="C230" s="19" t="s">
        <v>16</v>
      </c>
      <c r="D230" s="19" t="s">
        <v>38</v>
      </c>
      <c r="E230" s="19" t="s">
        <v>44</v>
      </c>
      <c r="F230" s="19" t="s">
        <v>285</v>
      </c>
      <c r="G230" s="19" t="s">
        <v>81</v>
      </c>
      <c r="H230" s="26">
        <v>222</v>
      </c>
      <c r="I230" s="121">
        <v>5000</v>
      </c>
      <c r="J230" s="121">
        <v>5000</v>
      </c>
      <c r="K230" s="121">
        <v>5000</v>
      </c>
    </row>
    <row r="231" spans="2:11" ht="15.75">
      <c r="B231" s="66" t="s">
        <v>135</v>
      </c>
      <c r="C231" s="19" t="s">
        <v>16</v>
      </c>
      <c r="D231" s="19" t="s">
        <v>38</v>
      </c>
      <c r="E231" s="19" t="s">
        <v>44</v>
      </c>
      <c r="F231" s="19" t="s">
        <v>285</v>
      </c>
      <c r="G231" s="19" t="s">
        <v>81</v>
      </c>
      <c r="H231" s="26">
        <v>225</v>
      </c>
      <c r="I231" s="121">
        <v>5000</v>
      </c>
      <c r="J231" s="121">
        <v>5000</v>
      </c>
      <c r="K231" s="121">
        <v>5000</v>
      </c>
    </row>
    <row r="232" spans="2:11" ht="15.75">
      <c r="B232" s="66" t="s">
        <v>190</v>
      </c>
      <c r="C232" s="19" t="s">
        <v>16</v>
      </c>
      <c r="D232" s="19" t="s">
        <v>38</v>
      </c>
      <c r="E232" s="19" t="s">
        <v>44</v>
      </c>
      <c r="F232" s="19" t="s">
        <v>285</v>
      </c>
      <c r="G232" s="19" t="s">
        <v>81</v>
      </c>
      <c r="H232" s="26">
        <v>226</v>
      </c>
      <c r="I232" s="121">
        <v>5000</v>
      </c>
      <c r="J232" s="121">
        <v>5000</v>
      </c>
      <c r="K232" s="121">
        <v>5000</v>
      </c>
    </row>
    <row r="233" spans="2:11" ht="15.75">
      <c r="B233" s="66" t="s">
        <v>141</v>
      </c>
      <c r="C233" s="20" t="s">
        <v>16</v>
      </c>
      <c r="D233" s="20" t="s">
        <v>38</v>
      </c>
      <c r="E233" s="20" t="s">
        <v>44</v>
      </c>
      <c r="F233" s="20" t="s">
        <v>285</v>
      </c>
      <c r="G233" s="20" t="s">
        <v>81</v>
      </c>
      <c r="H233" s="21">
        <v>300</v>
      </c>
      <c r="I233" s="120">
        <f>I234</f>
        <v>6000</v>
      </c>
      <c r="J233" s="120">
        <f>J234</f>
        <v>8000</v>
      </c>
      <c r="K233" s="120">
        <f>K234</f>
        <v>8000</v>
      </c>
    </row>
    <row r="234" spans="2:11" ht="15.75">
      <c r="B234" s="66" t="s">
        <v>118</v>
      </c>
      <c r="C234" s="20" t="s">
        <v>16</v>
      </c>
      <c r="D234" s="20" t="s">
        <v>38</v>
      </c>
      <c r="E234" s="20" t="s">
        <v>44</v>
      </c>
      <c r="F234" s="20" t="s">
        <v>285</v>
      </c>
      <c r="G234" s="20" t="s">
        <v>81</v>
      </c>
      <c r="H234" s="21">
        <v>340</v>
      </c>
      <c r="I234" s="120">
        <v>6000</v>
      </c>
      <c r="J234" s="120">
        <v>8000</v>
      </c>
      <c r="K234" s="120">
        <v>8000</v>
      </c>
    </row>
    <row r="235" spans="2:11" ht="15.75">
      <c r="B235" s="66" t="s">
        <v>218</v>
      </c>
      <c r="C235" s="19" t="s">
        <v>16</v>
      </c>
      <c r="D235" s="19" t="s">
        <v>38</v>
      </c>
      <c r="E235" s="19" t="s">
        <v>44</v>
      </c>
      <c r="F235" s="19" t="s">
        <v>285</v>
      </c>
      <c r="G235" s="19" t="s">
        <v>81</v>
      </c>
      <c r="H235" s="26">
        <v>343</v>
      </c>
      <c r="I235" s="121">
        <v>6000</v>
      </c>
      <c r="J235" s="121">
        <v>8000</v>
      </c>
      <c r="K235" s="121">
        <v>8000</v>
      </c>
    </row>
    <row r="236" spans="2:11" ht="28.5">
      <c r="B236" s="78" t="s">
        <v>230</v>
      </c>
      <c r="C236" s="48" t="s">
        <v>16</v>
      </c>
      <c r="D236" s="48" t="s">
        <v>38</v>
      </c>
      <c r="E236" s="48" t="s">
        <v>44</v>
      </c>
      <c r="F236" s="48" t="s">
        <v>286</v>
      </c>
      <c r="G236" s="48"/>
      <c r="H236" s="47"/>
      <c r="I236" s="139">
        <f>I237</f>
        <v>144800</v>
      </c>
      <c r="J236" s="139">
        <f>J237</f>
        <v>76800</v>
      </c>
      <c r="K236" s="139">
        <f>K237</f>
        <v>76800</v>
      </c>
    </row>
    <row r="237" spans="2:11" ht="30">
      <c r="B237" s="66" t="s">
        <v>29</v>
      </c>
      <c r="C237" s="20" t="s">
        <v>16</v>
      </c>
      <c r="D237" s="20" t="s">
        <v>38</v>
      </c>
      <c r="E237" s="20" t="s">
        <v>44</v>
      </c>
      <c r="F237" s="20" t="s">
        <v>286</v>
      </c>
      <c r="G237" s="20" t="s">
        <v>30</v>
      </c>
      <c r="H237" s="21"/>
      <c r="I237" s="120">
        <f aca="true" t="shared" si="23" ref="I237:K238">I238</f>
        <v>144800</v>
      </c>
      <c r="J237" s="120">
        <f t="shared" si="23"/>
        <v>76800</v>
      </c>
      <c r="K237" s="120">
        <f t="shared" si="23"/>
        <v>76800</v>
      </c>
    </row>
    <row r="238" spans="2:11" ht="30">
      <c r="B238" s="66" t="s">
        <v>31</v>
      </c>
      <c r="C238" s="20" t="s">
        <v>16</v>
      </c>
      <c r="D238" s="20" t="s">
        <v>38</v>
      </c>
      <c r="E238" s="20" t="s">
        <v>44</v>
      </c>
      <c r="F238" s="20" t="s">
        <v>286</v>
      </c>
      <c r="G238" s="20" t="s">
        <v>32</v>
      </c>
      <c r="H238" s="21"/>
      <c r="I238" s="120">
        <f t="shared" si="23"/>
        <v>144800</v>
      </c>
      <c r="J238" s="120">
        <f t="shared" si="23"/>
        <v>76800</v>
      </c>
      <c r="K238" s="120">
        <f t="shared" si="23"/>
        <v>76800</v>
      </c>
    </row>
    <row r="239" spans="2:11" ht="30">
      <c r="B239" s="66" t="s">
        <v>82</v>
      </c>
      <c r="C239" s="20" t="s">
        <v>16</v>
      </c>
      <c r="D239" s="20" t="s">
        <v>38</v>
      </c>
      <c r="E239" s="20" t="s">
        <v>44</v>
      </c>
      <c r="F239" s="20" t="s">
        <v>286</v>
      </c>
      <c r="G239" s="20" t="s">
        <v>81</v>
      </c>
      <c r="H239" s="21"/>
      <c r="I239" s="120">
        <f>I240+I243</f>
        <v>144800</v>
      </c>
      <c r="J239" s="120">
        <f>J240+J243</f>
        <v>76800</v>
      </c>
      <c r="K239" s="120">
        <f>K240+K243</f>
        <v>76800</v>
      </c>
    </row>
    <row r="240" spans="2:11" ht="15.75">
      <c r="B240" s="66" t="s">
        <v>147</v>
      </c>
      <c r="C240" s="20" t="s">
        <v>16</v>
      </c>
      <c r="D240" s="20" t="s">
        <v>38</v>
      </c>
      <c r="E240" s="20" t="s">
        <v>44</v>
      </c>
      <c r="F240" s="20" t="s">
        <v>286</v>
      </c>
      <c r="G240" s="20" t="s">
        <v>81</v>
      </c>
      <c r="H240" s="21">
        <v>200</v>
      </c>
      <c r="I240" s="120">
        <f aca="true" t="shared" si="24" ref="I240:K241">I241</f>
        <v>125000</v>
      </c>
      <c r="J240" s="120">
        <f t="shared" si="24"/>
        <v>15000</v>
      </c>
      <c r="K240" s="120">
        <f t="shared" si="24"/>
        <v>15000</v>
      </c>
    </row>
    <row r="241" spans="2:11" ht="15.75">
      <c r="B241" s="66" t="s">
        <v>152</v>
      </c>
      <c r="C241" s="20" t="s">
        <v>16</v>
      </c>
      <c r="D241" s="20" t="s">
        <v>38</v>
      </c>
      <c r="E241" s="20" t="s">
        <v>44</v>
      </c>
      <c r="F241" s="20" t="s">
        <v>286</v>
      </c>
      <c r="G241" s="20" t="s">
        <v>81</v>
      </c>
      <c r="H241" s="21">
        <v>220</v>
      </c>
      <c r="I241" s="120">
        <f t="shared" si="24"/>
        <v>125000</v>
      </c>
      <c r="J241" s="120">
        <f t="shared" si="24"/>
        <v>15000</v>
      </c>
      <c r="K241" s="120">
        <f t="shared" si="24"/>
        <v>15000</v>
      </c>
    </row>
    <row r="242" spans="2:11" ht="15.75">
      <c r="B242" s="66" t="s">
        <v>124</v>
      </c>
      <c r="C242" s="19" t="s">
        <v>16</v>
      </c>
      <c r="D242" s="19" t="s">
        <v>38</v>
      </c>
      <c r="E242" s="19" t="s">
        <v>44</v>
      </c>
      <c r="F242" s="19" t="s">
        <v>286</v>
      </c>
      <c r="G242" s="19" t="s">
        <v>81</v>
      </c>
      <c r="H242" s="26">
        <v>225</v>
      </c>
      <c r="I242" s="121">
        <v>125000</v>
      </c>
      <c r="J242" s="121">
        <v>15000</v>
      </c>
      <c r="K242" s="121">
        <v>15000</v>
      </c>
    </row>
    <row r="243" spans="2:11" ht="15.75">
      <c r="B243" s="66" t="s">
        <v>141</v>
      </c>
      <c r="C243" s="20" t="s">
        <v>16</v>
      </c>
      <c r="D243" s="20" t="s">
        <v>38</v>
      </c>
      <c r="E243" s="20" t="s">
        <v>44</v>
      </c>
      <c r="F243" s="20" t="s">
        <v>286</v>
      </c>
      <c r="G243" s="20" t="s">
        <v>81</v>
      </c>
      <c r="H243" s="21">
        <v>300</v>
      </c>
      <c r="I243" s="120">
        <f>I244</f>
        <v>19800</v>
      </c>
      <c r="J243" s="120">
        <f>J244</f>
        <v>61800</v>
      </c>
      <c r="K243" s="120">
        <f>K244</f>
        <v>61800</v>
      </c>
    </row>
    <row r="244" spans="2:11" ht="15.75">
      <c r="B244" s="66" t="s">
        <v>134</v>
      </c>
      <c r="C244" s="20" t="s">
        <v>16</v>
      </c>
      <c r="D244" s="20" t="s">
        <v>38</v>
      </c>
      <c r="E244" s="20" t="s">
        <v>44</v>
      </c>
      <c r="F244" s="20" t="s">
        <v>286</v>
      </c>
      <c r="G244" s="20" t="s">
        <v>81</v>
      </c>
      <c r="H244" s="21">
        <v>340</v>
      </c>
      <c r="I244" s="120">
        <f>I245+I246</f>
        <v>19800</v>
      </c>
      <c r="J244" s="120">
        <f>J245+J246</f>
        <v>61800</v>
      </c>
      <c r="K244" s="120">
        <f>K245+K246</f>
        <v>61800</v>
      </c>
    </row>
    <row r="245" spans="2:11" ht="15.75">
      <c r="B245" s="66" t="s">
        <v>218</v>
      </c>
      <c r="C245" s="19" t="s">
        <v>16</v>
      </c>
      <c r="D245" s="19" t="s">
        <v>38</v>
      </c>
      <c r="E245" s="19" t="s">
        <v>44</v>
      </c>
      <c r="F245" s="19" t="s">
        <v>286</v>
      </c>
      <c r="G245" s="19" t="s">
        <v>81</v>
      </c>
      <c r="H245" s="26">
        <v>343</v>
      </c>
      <c r="I245" s="121">
        <v>19800</v>
      </c>
      <c r="J245" s="121">
        <v>28800</v>
      </c>
      <c r="K245" s="121">
        <v>28800</v>
      </c>
    </row>
    <row r="246" spans="2:11" ht="21.75" customHeight="1">
      <c r="B246" s="66" t="s">
        <v>220</v>
      </c>
      <c r="C246" s="19" t="s">
        <v>16</v>
      </c>
      <c r="D246" s="19" t="s">
        <v>38</v>
      </c>
      <c r="E246" s="19" t="s">
        <v>44</v>
      </c>
      <c r="F246" s="19" t="s">
        <v>286</v>
      </c>
      <c r="G246" s="19" t="s">
        <v>81</v>
      </c>
      <c r="H246" s="25">
        <v>346</v>
      </c>
      <c r="I246" s="140">
        <v>0</v>
      </c>
      <c r="J246" s="140">
        <v>33000</v>
      </c>
      <c r="K246" s="140">
        <v>33000</v>
      </c>
    </row>
    <row r="247" spans="2:11" ht="28.5">
      <c r="B247" s="163" t="s">
        <v>327</v>
      </c>
      <c r="C247" s="48" t="s">
        <v>16</v>
      </c>
      <c r="D247" s="48" t="s">
        <v>38</v>
      </c>
      <c r="E247" s="48" t="s">
        <v>44</v>
      </c>
      <c r="F247" s="48" t="s">
        <v>287</v>
      </c>
      <c r="G247" s="48"/>
      <c r="H247" s="47"/>
      <c r="I247" s="139">
        <f>I248</f>
        <v>152000</v>
      </c>
      <c r="J247" s="139">
        <f aca="true" t="shared" si="25" ref="I247:K248">J248</f>
        <v>151515.15</v>
      </c>
      <c r="K247" s="139">
        <f t="shared" si="25"/>
        <v>151515.15</v>
      </c>
    </row>
    <row r="248" spans="2:11" s="6" customFormat="1" ht="30">
      <c r="B248" s="76" t="s">
        <v>31</v>
      </c>
      <c r="C248" s="20" t="s">
        <v>16</v>
      </c>
      <c r="D248" s="20" t="s">
        <v>38</v>
      </c>
      <c r="E248" s="20" t="s">
        <v>44</v>
      </c>
      <c r="F248" s="20" t="s">
        <v>287</v>
      </c>
      <c r="G248" s="20" t="s">
        <v>30</v>
      </c>
      <c r="H248" s="21"/>
      <c r="I248" s="120">
        <f t="shared" si="25"/>
        <v>152000</v>
      </c>
      <c r="J248" s="120">
        <f t="shared" si="25"/>
        <v>151515.15</v>
      </c>
      <c r="K248" s="120">
        <f t="shared" si="25"/>
        <v>151515.15</v>
      </c>
    </row>
    <row r="249" spans="2:11" s="6" customFormat="1" ht="30">
      <c r="B249" s="76" t="s">
        <v>82</v>
      </c>
      <c r="C249" s="20" t="s">
        <v>16</v>
      </c>
      <c r="D249" s="20" t="s">
        <v>38</v>
      </c>
      <c r="E249" s="20" t="s">
        <v>44</v>
      </c>
      <c r="F249" s="20" t="s">
        <v>287</v>
      </c>
      <c r="G249" s="20" t="s">
        <v>32</v>
      </c>
      <c r="H249" s="21"/>
      <c r="I249" s="120">
        <f>I250</f>
        <v>152000</v>
      </c>
      <c r="J249" s="120">
        <f>J251</f>
        <v>151515.15</v>
      </c>
      <c r="K249" s="120">
        <f>K251</f>
        <v>151515.15</v>
      </c>
    </row>
    <row r="250" spans="2:11" s="6" customFormat="1" ht="30">
      <c r="B250" s="66" t="s">
        <v>82</v>
      </c>
      <c r="C250" s="20" t="s">
        <v>16</v>
      </c>
      <c r="D250" s="20" t="s">
        <v>38</v>
      </c>
      <c r="E250" s="20" t="s">
        <v>44</v>
      </c>
      <c r="F250" s="20" t="s">
        <v>287</v>
      </c>
      <c r="G250" s="20" t="s">
        <v>81</v>
      </c>
      <c r="H250" s="21"/>
      <c r="I250" s="120">
        <f>I251+I254</f>
        <v>152000</v>
      </c>
      <c r="J250" s="120">
        <f>J251</f>
        <v>151515.15</v>
      </c>
      <c r="K250" s="120">
        <f>K251</f>
        <v>151515.15</v>
      </c>
    </row>
    <row r="251" spans="2:11" s="6" customFormat="1" ht="15.75">
      <c r="B251" s="66" t="s">
        <v>147</v>
      </c>
      <c r="C251" s="20" t="s">
        <v>16</v>
      </c>
      <c r="D251" s="20" t="s">
        <v>38</v>
      </c>
      <c r="E251" s="20" t="s">
        <v>44</v>
      </c>
      <c r="F251" s="20" t="s">
        <v>287</v>
      </c>
      <c r="G251" s="20" t="s">
        <v>81</v>
      </c>
      <c r="H251" s="21">
        <v>200</v>
      </c>
      <c r="I251" s="131">
        <f>I252+I253</f>
        <v>0</v>
      </c>
      <c r="J251" s="131">
        <f>J252+J253</f>
        <v>151515.15</v>
      </c>
      <c r="K251" s="131">
        <f>K252+K253</f>
        <v>151515.15</v>
      </c>
    </row>
    <row r="252" spans="2:11" s="6" customFormat="1" ht="30">
      <c r="B252" s="66" t="s">
        <v>245</v>
      </c>
      <c r="C252" s="20" t="s">
        <v>16</v>
      </c>
      <c r="D252" s="20" t="s">
        <v>38</v>
      </c>
      <c r="E252" s="20" t="s">
        <v>44</v>
      </c>
      <c r="F252" s="20" t="s">
        <v>287</v>
      </c>
      <c r="G252" s="20" t="s">
        <v>81</v>
      </c>
      <c r="H252" s="21">
        <v>225</v>
      </c>
      <c r="I252" s="131">
        <v>0</v>
      </c>
      <c r="J252" s="131">
        <v>150000</v>
      </c>
      <c r="K252" s="131">
        <v>150000</v>
      </c>
    </row>
    <row r="253" spans="2:11" s="6" customFormat="1" ht="30">
      <c r="B253" s="66" t="s">
        <v>246</v>
      </c>
      <c r="C253" s="20" t="s">
        <v>16</v>
      </c>
      <c r="D253" s="20" t="s">
        <v>38</v>
      </c>
      <c r="E253" s="20" t="s">
        <v>44</v>
      </c>
      <c r="F253" s="20" t="s">
        <v>287</v>
      </c>
      <c r="G253" s="20" t="s">
        <v>81</v>
      </c>
      <c r="H253" s="21">
        <v>225</v>
      </c>
      <c r="I253" s="131">
        <v>0</v>
      </c>
      <c r="J253" s="131">
        <v>1515.15</v>
      </c>
      <c r="K253" s="131">
        <v>1515.15</v>
      </c>
    </row>
    <row r="254" spans="2:11" s="6" customFormat="1" ht="15.75">
      <c r="B254" s="66" t="s">
        <v>141</v>
      </c>
      <c r="C254" s="20" t="s">
        <v>16</v>
      </c>
      <c r="D254" s="20" t="s">
        <v>38</v>
      </c>
      <c r="E254" s="20" t="s">
        <v>44</v>
      </c>
      <c r="F254" s="20" t="s">
        <v>287</v>
      </c>
      <c r="G254" s="20" t="s">
        <v>81</v>
      </c>
      <c r="H254" s="21">
        <v>300</v>
      </c>
      <c r="I254" s="131">
        <f>SUM(I255:I256)</f>
        <v>152000</v>
      </c>
      <c r="J254" s="131">
        <f>SUM(J255:J256)</f>
        <v>0</v>
      </c>
      <c r="K254" s="131">
        <f>SUM(K255:K256)</f>
        <v>0</v>
      </c>
    </row>
    <row r="255" spans="2:11" s="6" customFormat="1" ht="21" customHeight="1">
      <c r="B255" s="66" t="s">
        <v>220</v>
      </c>
      <c r="C255" s="19" t="s">
        <v>16</v>
      </c>
      <c r="D255" s="19" t="s">
        <v>38</v>
      </c>
      <c r="E255" s="19" t="s">
        <v>44</v>
      </c>
      <c r="F255" s="19" t="s">
        <v>287</v>
      </c>
      <c r="G255" s="19" t="s">
        <v>81</v>
      </c>
      <c r="H255" s="26">
        <v>346</v>
      </c>
      <c r="I255" s="140">
        <v>150000</v>
      </c>
      <c r="J255" s="140">
        <v>0</v>
      </c>
      <c r="K255" s="140">
        <v>0</v>
      </c>
    </row>
    <row r="256" spans="2:11" s="6" customFormat="1" ht="21" customHeight="1">
      <c r="B256" s="66" t="s">
        <v>220</v>
      </c>
      <c r="C256" s="19" t="s">
        <v>16</v>
      </c>
      <c r="D256" s="19" t="s">
        <v>38</v>
      </c>
      <c r="E256" s="19" t="s">
        <v>44</v>
      </c>
      <c r="F256" s="19" t="s">
        <v>287</v>
      </c>
      <c r="G256" s="19" t="s">
        <v>81</v>
      </c>
      <c r="H256" s="26">
        <v>346</v>
      </c>
      <c r="I256" s="140">
        <v>2000</v>
      </c>
      <c r="J256" s="140">
        <v>0</v>
      </c>
      <c r="K256" s="140">
        <v>0</v>
      </c>
    </row>
    <row r="257" spans="2:11" s="6" customFormat="1" ht="28.5">
      <c r="B257" s="163" t="s">
        <v>328</v>
      </c>
      <c r="C257" s="48" t="s">
        <v>16</v>
      </c>
      <c r="D257" s="48" t="s">
        <v>38</v>
      </c>
      <c r="E257" s="48" t="s">
        <v>44</v>
      </c>
      <c r="F257" s="48" t="s">
        <v>288</v>
      </c>
      <c r="G257" s="48"/>
      <c r="H257" s="47"/>
      <c r="I257" s="139">
        <f aca="true" t="shared" si="26" ref="I257:K258">I258</f>
        <v>15141.41</v>
      </c>
      <c r="J257" s="139">
        <f t="shared" si="26"/>
        <v>14141.41</v>
      </c>
      <c r="K257" s="139">
        <f t="shared" si="26"/>
        <v>14141.41</v>
      </c>
    </row>
    <row r="258" spans="2:11" s="6" customFormat="1" ht="30">
      <c r="B258" s="76" t="s">
        <v>31</v>
      </c>
      <c r="C258" s="20" t="s">
        <v>16</v>
      </c>
      <c r="D258" s="20" t="s">
        <v>38</v>
      </c>
      <c r="E258" s="20" t="s">
        <v>44</v>
      </c>
      <c r="F258" s="20" t="s">
        <v>288</v>
      </c>
      <c r="G258" s="20" t="s">
        <v>30</v>
      </c>
      <c r="H258" s="21"/>
      <c r="I258" s="120">
        <f t="shared" si="26"/>
        <v>15141.41</v>
      </c>
      <c r="J258" s="120">
        <f t="shared" si="26"/>
        <v>14141.41</v>
      </c>
      <c r="K258" s="120">
        <f t="shared" si="26"/>
        <v>14141.41</v>
      </c>
    </row>
    <row r="259" spans="2:11" s="6" customFormat="1" ht="30">
      <c r="B259" s="76" t="s">
        <v>82</v>
      </c>
      <c r="C259" s="20" t="s">
        <v>16</v>
      </c>
      <c r="D259" s="20" t="s">
        <v>38</v>
      </c>
      <c r="E259" s="20" t="s">
        <v>44</v>
      </c>
      <c r="F259" s="20" t="s">
        <v>288</v>
      </c>
      <c r="G259" s="20" t="s">
        <v>32</v>
      </c>
      <c r="H259" s="21"/>
      <c r="I259" s="120">
        <f>I261</f>
        <v>15141.41</v>
      </c>
      <c r="J259" s="120">
        <f>J261</f>
        <v>14141.41</v>
      </c>
      <c r="K259" s="120">
        <f>K261</f>
        <v>14141.41</v>
      </c>
    </row>
    <row r="260" spans="2:11" s="6" customFormat="1" ht="30">
      <c r="B260" s="66" t="s">
        <v>82</v>
      </c>
      <c r="C260" s="20" t="s">
        <v>16</v>
      </c>
      <c r="D260" s="20" t="s">
        <v>38</v>
      </c>
      <c r="E260" s="20" t="s">
        <v>44</v>
      </c>
      <c r="F260" s="20" t="s">
        <v>288</v>
      </c>
      <c r="G260" s="20" t="s">
        <v>81</v>
      </c>
      <c r="H260" s="21"/>
      <c r="I260" s="120">
        <f>I261</f>
        <v>15141.41</v>
      </c>
      <c r="J260" s="120">
        <f>J261</f>
        <v>14141.41</v>
      </c>
      <c r="K260" s="120">
        <f>K261</f>
        <v>14141.41</v>
      </c>
    </row>
    <row r="261" spans="2:11" s="6" customFormat="1" ht="15.75">
      <c r="B261" s="66" t="s">
        <v>147</v>
      </c>
      <c r="C261" s="20" t="s">
        <v>16</v>
      </c>
      <c r="D261" s="20" t="s">
        <v>38</v>
      </c>
      <c r="E261" s="20" t="s">
        <v>44</v>
      </c>
      <c r="F261" s="20" t="s">
        <v>288</v>
      </c>
      <c r="G261" s="20" t="s">
        <v>81</v>
      </c>
      <c r="H261" s="21">
        <v>200</v>
      </c>
      <c r="I261" s="120">
        <f>I262+I263</f>
        <v>15141.41</v>
      </c>
      <c r="J261" s="120">
        <f>J262+J263</f>
        <v>14141.41</v>
      </c>
      <c r="K261" s="120">
        <f>K262+K263</f>
        <v>14141.41</v>
      </c>
    </row>
    <row r="262" spans="2:11" s="6" customFormat="1" ht="30">
      <c r="B262" s="66" t="s">
        <v>247</v>
      </c>
      <c r="C262" s="19" t="s">
        <v>16</v>
      </c>
      <c r="D262" s="19" t="s">
        <v>38</v>
      </c>
      <c r="E262" s="19" t="s">
        <v>44</v>
      </c>
      <c r="F262" s="19" t="s">
        <v>288</v>
      </c>
      <c r="G262" s="19" t="s">
        <v>81</v>
      </c>
      <c r="H262" s="26">
        <v>225</v>
      </c>
      <c r="I262" s="121">
        <v>14000</v>
      </c>
      <c r="J262" s="121">
        <v>14000</v>
      </c>
      <c r="K262" s="121">
        <v>14000</v>
      </c>
    </row>
    <row r="263" spans="2:11" s="6" customFormat="1" ht="30">
      <c r="B263" s="66" t="s">
        <v>246</v>
      </c>
      <c r="C263" s="19" t="s">
        <v>16</v>
      </c>
      <c r="D263" s="19" t="s">
        <v>38</v>
      </c>
      <c r="E263" s="19" t="s">
        <v>44</v>
      </c>
      <c r="F263" s="19" t="s">
        <v>288</v>
      </c>
      <c r="G263" s="19" t="s">
        <v>81</v>
      </c>
      <c r="H263" s="26">
        <v>225</v>
      </c>
      <c r="I263" s="121">
        <v>1141.41</v>
      </c>
      <c r="J263" s="121">
        <v>141.41</v>
      </c>
      <c r="K263" s="121">
        <v>141.41</v>
      </c>
    </row>
    <row r="264" spans="2:11" ht="15.75">
      <c r="B264" s="83" t="s">
        <v>25</v>
      </c>
      <c r="C264" s="19" t="s">
        <v>16</v>
      </c>
      <c r="D264" s="19" t="s">
        <v>38</v>
      </c>
      <c r="E264" s="19" t="s">
        <v>44</v>
      </c>
      <c r="F264" s="95"/>
      <c r="G264" s="96"/>
      <c r="H264" s="96"/>
      <c r="I264" s="133">
        <f>I205</f>
        <v>405941.41</v>
      </c>
      <c r="J264" s="133">
        <f>J205</f>
        <v>338456.56</v>
      </c>
      <c r="K264" s="133">
        <f>K205</f>
        <v>265456.56</v>
      </c>
    </row>
    <row r="265" spans="2:11" s="91" customFormat="1" ht="15.75">
      <c r="B265" s="81" t="s">
        <v>45</v>
      </c>
      <c r="C265" s="63" t="s">
        <v>16</v>
      </c>
      <c r="D265" s="63" t="s">
        <v>27</v>
      </c>
      <c r="E265" s="63"/>
      <c r="F265" s="63"/>
      <c r="G265" s="63"/>
      <c r="H265" s="64"/>
      <c r="I265" s="127">
        <f>I266+I276</f>
        <v>966459.44</v>
      </c>
      <c r="J265" s="127">
        <f>J266+J276</f>
        <v>1020393.94</v>
      </c>
      <c r="K265" s="127">
        <f>K266+K276</f>
        <v>189100</v>
      </c>
    </row>
    <row r="266" spans="2:11" s="91" customFormat="1" ht="15.75">
      <c r="B266" s="81" t="s">
        <v>46</v>
      </c>
      <c r="C266" s="63" t="s">
        <v>16</v>
      </c>
      <c r="D266" s="63" t="s">
        <v>27</v>
      </c>
      <c r="E266" s="63" t="s">
        <v>41</v>
      </c>
      <c r="F266" s="63"/>
      <c r="G266" s="63"/>
      <c r="H266" s="64"/>
      <c r="I266" s="127">
        <f>I267</f>
        <v>961459.44</v>
      </c>
      <c r="J266" s="127">
        <f>J267</f>
        <v>181000</v>
      </c>
      <c r="K266" s="127">
        <f>K267</f>
        <v>189100</v>
      </c>
    </row>
    <row r="267" spans="2:11" s="92" customFormat="1" ht="57">
      <c r="B267" s="97" t="s">
        <v>19</v>
      </c>
      <c r="C267" s="98" t="s">
        <v>16</v>
      </c>
      <c r="D267" s="98" t="s">
        <v>27</v>
      </c>
      <c r="E267" s="98" t="s">
        <v>41</v>
      </c>
      <c r="F267" s="98" t="s">
        <v>265</v>
      </c>
      <c r="G267" s="98"/>
      <c r="H267" s="99"/>
      <c r="I267" s="122">
        <f>I268+I278</f>
        <v>961459.44</v>
      </c>
      <c r="J267" s="122">
        <f aca="true" t="shared" si="27" ref="I267:K273">J268</f>
        <v>181000</v>
      </c>
      <c r="K267" s="122">
        <f t="shared" si="27"/>
        <v>189100</v>
      </c>
    </row>
    <row r="268" spans="2:11" ht="45">
      <c r="B268" s="66" t="s">
        <v>20</v>
      </c>
      <c r="C268" s="20" t="s">
        <v>16</v>
      </c>
      <c r="D268" s="20" t="s">
        <v>27</v>
      </c>
      <c r="E268" s="20" t="s">
        <v>41</v>
      </c>
      <c r="F268" s="20" t="s">
        <v>289</v>
      </c>
      <c r="G268" s="20"/>
      <c r="H268" s="21"/>
      <c r="I268" s="120">
        <f t="shared" si="27"/>
        <v>961459.44</v>
      </c>
      <c r="J268" s="120">
        <f t="shared" si="27"/>
        <v>181000</v>
      </c>
      <c r="K268" s="120">
        <f t="shared" si="27"/>
        <v>189100</v>
      </c>
    </row>
    <row r="269" spans="2:11" ht="45">
      <c r="B269" s="66" t="s">
        <v>47</v>
      </c>
      <c r="C269" s="20" t="s">
        <v>16</v>
      </c>
      <c r="D269" s="20" t="s">
        <v>27</v>
      </c>
      <c r="E269" s="20" t="s">
        <v>41</v>
      </c>
      <c r="F269" s="20" t="s">
        <v>289</v>
      </c>
      <c r="G269" s="20"/>
      <c r="H269" s="21"/>
      <c r="I269" s="120">
        <f t="shared" si="27"/>
        <v>961459.44</v>
      </c>
      <c r="J269" s="120">
        <f t="shared" si="27"/>
        <v>181000</v>
      </c>
      <c r="K269" s="120">
        <f t="shared" si="27"/>
        <v>189100</v>
      </c>
    </row>
    <row r="270" spans="2:11" ht="15.75">
      <c r="B270" s="66" t="s">
        <v>48</v>
      </c>
      <c r="C270" s="20" t="s">
        <v>16</v>
      </c>
      <c r="D270" s="20" t="s">
        <v>27</v>
      </c>
      <c r="E270" s="20" t="s">
        <v>41</v>
      </c>
      <c r="F270" s="20" t="s">
        <v>289</v>
      </c>
      <c r="G270" s="20" t="s">
        <v>32</v>
      </c>
      <c r="H270" s="21"/>
      <c r="I270" s="120">
        <f aca="true" t="shared" si="28" ref="I270:K271">I271</f>
        <v>961459.44</v>
      </c>
      <c r="J270" s="120">
        <f t="shared" si="28"/>
        <v>181000</v>
      </c>
      <c r="K270" s="120">
        <f t="shared" si="28"/>
        <v>189100</v>
      </c>
    </row>
    <row r="271" spans="2:11" ht="30">
      <c r="B271" s="66" t="s">
        <v>82</v>
      </c>
      <c r="C271" s="20" t="s">
        <v>16</v>
      </c>
      <c r="D271" s="20" t="s">
        <v>27</v>
      </c>
      <c r="E271" s="20" t="s">
        <v>41</v>
      </c>
      <c r="F271" s="20" t="s">
        <v>289</v>
      </c>
      <c r="G271" s="20" t="s">
        <v>81</v>
      </c>
      <c r="H271" s="21"/>
      <c r="I271" s="120">
        <f t="shared" si="28"/>
        <v>961459.44</v>
      </c>
      <c r="J271" s="120">
        <f t="shared" si="28"/>
        <v>181000</v>
      </c>
      <c r="K271" s="120">
        <f t="shared" si="28"/>
        <v>189100</v>
      </c>
    </row>
    <row r="272" spans="2:11" ht="15.75">
      <c r="B272" s="66" t="s">
        <v>149</v>
      </c>
      <c r="C272" s="20" t="s">
        <v>16</v>
      </c>
      <c r="D272" s="20" t="s">
        <v>27</v>
      </c>
      <c r="E272" s="20" t="s">
        <v>41</v>
      </c>
      <c r="F272" s="20" t="s">
        <v>289</v>
      </c>
      <c r="G272" s="20" t="s">
        <v>81</v>
      </c>
      <c r="H272" s="21">
        <v>200</v>
      </c>
      <c r="I272" s="120">
        <f t="shared" si="27"/>
        <v>961459.44</v>
      </c>
      <c r="J272" s="120">
        <f t="shared" si="27"/>
        <v>181000</v>
      </c>
      <c r="K272" s="120">
        <f t="shared" si="27"/>
        <v>189100</v>
      </c>
    </row>
    <row r="273" spans="2:11" ht="15.75">
      <c r="B273" s="66" t="s">
        <v>148</v>
      </c>
      <c r="C273" s="20" t="s">
        <v>16</v>
      </c>
      <c r="D273" s="20" t="s">
        <v>27</v>
      </c>
      <c r="E273" s="20" t="s">
        <v>41</v>
      </c>
      <c r="F273" s="20" t="s">
        <v>289</v>
      </c>
      <c r="G273" s="20" t="s">
        <v>81</v>
      </c>
      <c r="H273" s="21">
        <v>220</v>
      </c>
      <c r="I273" s="120">
        <f t="shared" si="27"/>
        <v>961459.44</v>
      </c>
      <c r="J273" s="120">
        <f t="shared" si="27"/>
        <v>181000</v>
      </c>
      <c r="K273" s="120">
        <f t="shared" si="27"/>
        <v>189100</v>
      </c>
    </row>
    <row r="274" spans="2:15" ht="15.75">
      <c r="B274" s="66" t="s">
        <v>193</v>
      </c>
      <c r="C274" s="19" t="s">
        <v>16</v>
      </c>
      <c r="D274" s="19" t="s">
        <v>27</v>
      </c>
      <c r="E274" s="19" t="s">
        <v>41</v>
      </c>
      <c r="F274" s="19" t="s">
        <v>289</v>
      </c>
      <c r="G274" s="19" t="s">
        <v>81</v>
      </c>
      <c r="H274" s="26">
        <v>225</v>
      </c>
      <c r="I274" s="121">
        <v>961459.44</v>
      </c>
      <c r="J274" s="121">
        <v>181000</v>
      </c>
      <c r="K274" s="121">
        <v>189100</v>
      </c>
      <c r="O274" s="8"/>
    </row>
    <row r="275" spans="2:11" ht="15.75">
      <c r="B275" s="66" t="s">
        <v>25</v>
      </c>
      <c r="C275" s="20" t="s">
        <v>16</v>
      </c>
      <c r="D275" s="20" t="s">
        <v>27</v>
      </c>
      <c r="E275" s="20" t="s">
        <v>41</v>
      </c>
      <c r="F275" s="20" t="s">
        <v>265</v>
      </c>
      <c r="G275" s="20"/>
      <c r="H275" s="21"/>
      <c r="I275" s="120">
        <f>I267</f>
        <v>961459.44</v>
      </c>
      <c r="J275" s="120">
        <f>J267</f>
        <v>181000</v>
      </c>
      <c r="K275" s="120">
        <f>K267</f>
        <v>189100</v>
      </c>
    </row>
    <row r="276" spans="2:11" ht="15.75">
      <c r="B276" s="84" t="s">
        <v>163</v>
      </c>
      <c r="C276" s="58" t="s">
        <v>16</v>
      </c>
      <c r="D276" s="58" t="s">
        <v>27</v>
      </c>
      <c r="E276" s="58" t="s">
        <v>157</v>
      </c>
      <c r="F276" s="58"/>
      <c r="G276" s="58"/>
      <c r="H276" s="61"/>
      <c r="I276" s="134">
        <f>I277</f>
        <v>5000</v>
      </c>
      <c r="J276" s="134">
        <f>SUM(J278)</f>
        <v>839393.94</v>
      </c>
      <c r="K276" s="134">
        <f>SUM(K278)</f>
        <v>0</v>
      </c>
    </row>
    <row r="277" spans="2:11" ht="45">
      <c r="B277" s="72" t="s">
        <v>19</v>
      </c>
      <c r="C277" s="14" t="s">
        <v>16</v>
      </c>
      <c r="D277" s="59" t="s">
        <v>27</v>
      </c>
      <c r="E277" s="59" t="s">
        <v>157</v>
      </c>
      <c r="F277" s="59" t="s">
        <v>265</v>
      </c>
      <c r="G277" s="59"/>
      <c r="H277" s="60"/>
      <c r="I277" s="135">
        <f>SUM(I278+I286)</f>
        <v>5000</v>
      </c>
      <c r="J277" s="135">
        <f>SUM(J278)</f>
        <v>839393.94</v>
      </c>
      <c r="K277" s="135">
        <f>SUM(K278)</f>
        <v>0</v>
      </c>
    </row>
    <row r="278" spans="2:11" s="104" customFormat="1" ht="42.75">
      <c r="B278" s="97" t="s">
        <v>251</v>
      </c>
      <c r="C278" s="98" t="s">
        <v>16</v>
      </c>
      <c r="D278" s="112" t="s">
        <v>27</v>
      </c>
      <c r="E278" s="112" t="s">
        <v>157</v>
      </c>
      <c r="F278" s="112" t="s">
        <v>290</v>
      </c>
      <c r="G278" s="112"/>
      <c r="H278" s="113"/>
      <c r="I278" s="136">
        <f aca="true" t="shared" si="29" ref="I278:K282">I279</f>
        <v>0</v>
      </c>
      <c r="J278" s="136">
        <f t="shared" si="29"/>
        <v>839393.94</v>
      </c>
      <c r="K278" s="136">
        <f t="shared" si="29"/>
        <v>0</v>
      </c>
    </row>
    <row r="279" spans="2:11" ht="30">
      <c r="B279" s="66" t="s">
        <v>252</v>
      </c>
      <c r="C279" s="20" t="s">
        <v>16</v>
      </c>
      <c r="D279" s="55" t="s">
        <v>27</v>
      </c>
      <c r="E279" s="55" t="s">
        <v>157</v>
      </c>
      <c r="F279" s="55" t="s">
        <v>290</v>
      </c>
      <c r="G279" s="20" t="s">
        <v>30</v>
      </c>
      <c r="H279" s="56"/>
      <c r="I279" s="137">
        <f t="shared" si="29"/>
        <v>0</v>
      </c>
      <c r="J279" s="137">
        <f t="shared" si="29"/>
        <v>839393.94</v>
      </c>
      <c r="K279" s="137">
        <f t="shared" si="29"/>
        <v>0</v>
      </c>
    </row>
    <row r="280" spans="2:11" ht="30">
      <c r="B280" s="66" t="s">
        <v>253</v>
      </c>
      <c r="C280" s="20" t="s">
        <v>16</v>
      </c>
      <c r="D280" s="55" t="s">
        <v>27</v>
      </c>
      <c r="E280" s="55" t="s">
        <v>157</v>
      </c>
      <c r="F280" s="55" t="s">
        <v>290</v>
      </c>
      <c r="G280" s="20" t="s">
        <v>32</v>
      </c>
      <c r="H280" s="56"/>
      <c r="I280" s="137">
        <f t="shared" si="29"/>
        <v>0</v>
      </c>
      <c r="J280" s="137">
        <f t="shared" si="29"/>
        <v>839393.94</v>
      </c>
      <c r="K280" s="137">
        <f t="shared" si="29"/>
        <v>0</v>
      </c>
    </row>
    <row r="281" spans="2:11" ht="30">
      <c r="B281" s="66" t="s">
        <v>254</v>
      </c>
      <c r="C281" s="20" t="s">
        <v>16</v>
      </c>
      <c r="D281" s="55" t="s">
        <v>27</v>
      </c>
      <c r="E281" s="55" t="s">
        <v>157</v>
      </c>
      <c r="F281" s="55" t="s">
        <v>290</v>
      </c>
      <c r="G281" s="20" t="s">
        <v>81</v>
      </c>
      <c r="H281" s="56"/>
      <c r="I281" s="137">
        <f t="shared" si="29"/>
        <v>0</v>
      </c>
      <c r="J281" s="137">
        <f t="shared" si="29"/>
        <v>839393.94</v>
      </c>
      <c r="K281" s="137">
        <f t="shared" si="29"/>
        <v>0</v>
      </c>
    </row>
    <row r="282" spans="2:11" ht="15.75">
      <c r="B282" s="66" t="s">
        <v>187</v>
      </c>
      <c r="C282" s="20" t="s">
        <v>16</v>
      </c>
      <c r="D282" s="55" t="s">
        <v>27</v>
      </c>
      <c r="E282" s="55" t="s">
        <v>157</v>
      </c>
      <c r="F282" s="55" t="s">
        <v>290</v>
      </c>
      <c r="G282" s="20" t="s">
        <v>81</v>
      </c>
      <c r="H282" s="57">
        <v>200</v>
      </c>
      <c r="I282" s="137">
        <f t="shared" si="29"/>
        <v>0</v>
      </c>
      <c r="J282" s="137">
        <f t="shared" si="29"/>
        <v>839393.94</v>
      </c>
      <c r="K282" s="137">
        <f t="shared" si="29"/>
        <v>0</v>
      </c>
    </row>
    <row r="283" spans="2:11" ht="15.75">
      <c r="B283" s="66" t="s">
        <v>255</v>
      </c>
      <c r="C283" s="20" t="s">
        <v>16</v>
      </c>
      <c r="D283" s="55" t="s">
        <v>27</v>
      </c>
      <c r="E283" s="55" t="s">
        <v>157</v>
      </c>
      <c r="F283" s="55" t="s">
        <v>290</v>
      </c>
      <c r="G283" s="20" t="s">
        <v>81</v>
      </c>
      <c r="H283" s="57">
        <v>220</v>
      </c>
      <c r="I283" s="137">
        <f>I284+I285</f>
        <v>0</v>
      </c>
      <c r="J283" s="137">
        <f>J284+J285</f>
        <v>839393.94</v>
      </c>
      <c r="K283" s="137">
        <f>K284+K285</f>
        <v>0</v>
      </c>
    </row>
    <row r="284" spans="2:11" ht="15.75">
      <c r="B284" s="66" t="s">
        <v>256</v>
      </c>
      <c r="C284" s="19" t="s">
        <v>16</v>
      </c>
      <c r="D284" s="168" t="s">
        <v>27</v>
      </c>
      <c r="E284" s="168" t="s">
        <v>157</v>
      </c>
      <c r="F284" s="168" t="s">
        <v>290</v>
      </c>
      <c r="G284" s="19" t="s">
        <v>81</v>
      </c>
      <c r="H284" s="169">
        <v>226</v>
      </c>
      <c r="I284" s="170">
        <v>0</v>
      </c>
      <c r="J284" s="170">
        <v>831000</v>
      </c>
      <c r="K284" s="170">
        <v>0</v>
      </c>
    </row>
    <row r="285" spans="2:11" ht="15.75">
      <c r="B285" s="66" t="s">
        <v>256</v>
      </c>
      <c r="C285" s="19" t="s">
        <v>16</v>
      </c>
      <c r="D285" s="168" t="s">
        <v>27</v>
      </c>
      <c r="E285" s="168" t="s">
        <v>157</v>
      </c>
      <c r="F285" s="168" t="s">
        <v>290</v>
      </c>
      <c r="G285" s="19" t="s">
        <v>81</v>
      </c>
      <c r="H285" s="169">
        <v>226</v>
      </c>
      <c r="I285" s="170">
        <v>0</v>
      </c>
      <c r="J285" s="170">
        <v>8393.94</v>
      </c>
      <c r="K285" s="170">
        <v>0</v>
      </c>
    </row>
    <row r="286" spans="2:11" s="114" customFormat="1" ht="42.75">
      <c r="B286" s="97" t="s">
        <v>263</v>
      </c>
      <c r="C286" s="98" t="s">
        <v>16</v>
      </c>
      <c r="D286" s="112" t="s">
        <v>27</v>
      </c>
      <c r="E286" s="112" t="s">
        <v>157</v>
      </c>
      <c r="F286" s="112" t="s">
        <v>291</v>
      </c>
      <c r="G286" s="112"/>
      <c r="H286" s="113"/>
      <c r="I286" s="136">
        <f aca="true" t="shared" si="30" ref="I286:K291">I287</f>
        <v>5000</v>
      </c>
      <c r="J286" s="136">
        <f t="shared" si="30"/>
        <v>0</v>
      </c>
      <c r="K286" s="136">
        <f t="shared" si="30"/>
        <v>0</v>
      </c>
    </row>
    <row r="287" spans="2:11" s="49" customFormat="1" ht="30">
      <c r="B287" s="66" t="s">
        <v>252</v>
      </c>
      <c r="C287" s="20" t="s">
        <v>16</v>
      </c>
      <c r="D287" s="55" t="s">
        <v>27</v>
      </c>
      <c r="E287" s="55" t="s">
        <v>157</v>
      </c>
      <c r="F287" s="55" t="s">
        <v>291</v>
      </c>
      <c r="G287" s="20" t="s">
        <v>30</v>
      </c>
      <c r="H287" s="57"/>
      <c r="I287" s="137">
        <f t="shared" si="30"/>
        <v>5000</v>
      </c>
      <c r="J287" s="137">
        <f t="shared" si="30"/>
        <v>0</v>
      </c>
      <c r="K287" s="137">
        <f t="shared" si="30"/>
        <v>0</v>
      </c>
    </row>
    <row r="288" spans="2:11" s="49" customFormat="1" ht="30">
      <c r="B288" s="66" t="s">
        <v>253</v>
      </c>
      <c r="C288" s="20" t="s">
        <v>16</v>
      </c>
      <c r="D288" s="55" t="s">
        <v>27</v>
      </c>
      <c r="E288" s="55" t="s">
        <v>157</v>
      </c>
      <c r="F288" s="55" t="s">
        <v>291</v>
      </c>
      <c r="G288" s="20" t="s">
        <v>32</v>
      </c>
      <c r="H288" s="57"/>
      <c r="I288" s="137">
        <f t="shared" si="30"/>
        <v>5000</v>
      </c>
      <c r="J288" s="137">
        <f t="shared" si="30"/>
        <v>0</v>
      </c>
      <c r="K288" s="137">
        <f t="shared" si="30"/>
        <v>0</v>
      </c>
    </row>
    <row r="289" spans="2:11" s="49" customFormat="1" ht="30">
      <c r="B289" s="66" t="s">
        <v>254</v>
      </c>
      <c r="C289" s="20" t="s">
        <v>16</v>
      </c>
      <c r="D289" s="55" t="s">
        <v>27</v>
      </c>
      <c r="E289" s="55" t="s">
        <v>157</v>
      </c>
      <c r="F289" s="55" t="s">
        <v>291</v>
      </c>
      <c r="G289" s="20" t="s">
        <v>81</v>
      </c>
      <c r="H289" s="57"/>
      <c r="I289" s="137">
        <f t="shared" si="30"/>
        <v>5000</v>
      </c>
      <c r="J289" s="137">
        <f t="shared" si="30"/>
        <v>0</v>
      </c>
      <c r="K289" s="137">
        <f t="shared" si="30"/>
        <v>0</v>
      </c>
    </row>
    <row r="290" spans="2:11" ht="15.75">
      <c r="B290" s="66" t="s">
        <v>187</v>
      </c>
      <c r="C290" s="20" t="s">
        <v>16</v>
      </c>
      <c r="D290" s="55" t="s">
        <v>27</v>
      </c>
      <c r="E290" s="55" t="s">
        <v>157</v>
      </c>
      <c r="F290" s="55" t="s">
        <v>291</v>
      </c>
      <c r="G290" s="20" t="s">
        <v>81</v>
      </c>
      <c r="H290" s="57">
        <v>200</v>
      </c>
      <c r="I290" s="137">
        <f t="shared" si="30"/>
        <v>5000</v>
      </c>
      <c r="J290" s="137">
        <f t="shared" si="30"/>
        <v>0</v>
      </c>
      <c r="K290" s="137">
        <f t="shared" si="30"/>
        <v>0</v>
      </c>
    </row>
    <row r="291" spans="2:11" ht="15.75">
      <c r="B291" s="66" t="s">
        <v>255</v>
      </c>
      <c r="C291" s="20" t="s">
        <v>16</v>
      </c>
      <c r="D291" s="55" t="s">
        <v>27</v>
      </c>
      <c r="E291" s="55" t="s">
        <v>157</v>
      </c>
      <c r="F291" s="55" t="s">
        <v>291</v>
      </c>
      <c r="G291" s="20" t="s">
        <v>81</v>
      </c>
      <c r="H291" s="57">
        <v>220</v>
      </c>
      <c r="I291" s="137">
        <f t="shared" si="30"/>
        <v>5000</v>
      </c>
      <c r="J291" s="137">
        <f t="shared" si="30"/>
        <v>0</v>
      </c>
      <c r="K291" s="137">
        <f t="shared" si="30"/>
        <v>0</v>
      </c>
    </row>
    <row r="292" spans="2:11" ht="15.75">
      <c r="B292" s="66" t="s">
        <v>256</v>
      </c>
      <c r="C292" s="19" t="s">
        <v>16</v>
      </c>
      <c r="D292" s="168" t="s">
        <v>27</v>
      </c>
      <c r="E292" s="168" t="s">
        <v>157</v>
      </c>
      <c r="F292" s="168" t="s">
        <v>291</v>
      </c>
      <c r="G292" s="19" t="s">
        <v>81</v>
      </c>
      <c r="H292" s="169">
        <v>226</v>
      </c>
      <c r="I292" s="170">
        <v>5000</v>
      </c>
      <c r="J292" s="170">
        <v>0</v>
      </c>
      <c r="K292" s="170">
        <v>0</v>
      </c>
    </row>
    <row r="293" spans="2:11" s="44" customFormat="1" ht="15.75">
      <c r="B293" s="71" t="s">
        <v>25</v>
      </c>
      <c r="C293" s="19" t="s">
        <v>16</v>
      </c>
      <c r="D293" s="19" t="s">
        <v>27</v>
      </c>
      <c r="E293" s="19"/>
      <c r="F293" s="19"/>
      <c r="G293" s="19"/>
      <c r="H293" s="26"/>
      <c r="I293" s="121">
        <f>I265</f>
        <v>966459.44</v>
      </c>
      <c r="J293" s="121">
        <f>J265</f>
        <v>1020393.94</v>
      </c>
      <c r="K293" s="121">
        <f>K265</f>
        <v>189100</v>
      </c>
    </row>
    <row r="294" spans="2:11" s="91" customFormat="1" ht="23.25" customHeight="1">
      <c r="B294" s="81" t="s">
        <v>49</v>
      </c>
      <c r="C294" s="63" t="s">
        <v>16</v>
      </c>
      <c r="D294" s="63" t="s">
        <v>50</v>
      </c>
      <c r="E294" s="63"/>
      <c r="F294" s="63"/>
      <c r="G294" s="63"/>
      <c r="H294" s="64"/>
      <c r="I294" s="127">
        <f>I295+I305</f>
        <v>800090</v>
      </c>
      <c r="J294" s="127">
        <f>J295+J305</f>
        <v>1038640</v>
      </c>
      <c r="K294" s="127">
        <f>K295+K305</f>
        <v>388640</v>
      </c>
    </row>
    <row r="295" spans="2:11" s="109" customFormat="1" ht="15.75">
      <c r="B295" s="97" t="s">
        <v>238</v>
      </c>
      <c r="C295" s="98" t="s">
        <v>16</v>
      </c>
      <c r="D295" s="98" t="s">
        <v>50</v>
      </c>
      <c r="E295" s="98" t="s">
        <v>17</v>
      </c>
      <c r="F295" s="98"/>
      <c r="G295" s="98"/>
      <c r="H295" s="99"/>
      <c r="I295" s="122">
        <v>20000</v>
      </c>
      <c r="J295" s="122">
        <v>20000</v>
      </c>
      <c r="K295" s="122">
        <v>20000</v>
      </c>
    </row>
    <row r="296" spans="2:11" ht="42.75">
      <c r="B296" s="84" t="s">
        <v>239</v>
      </c>
      <c r="C296" s="14" t="s">
        <v>16</v>
      </c>
      <c r="D296" s="14" t="s">
        <v>50</v>
      </c>
      <c r="E296" s="14" t="s">
        <v>17</v>
      </c>
      <c r="F296" s="14" t="s">
        <v>292</v>
      </c>
      <c r="G296" s="14"/>
      <c r="H296" s="15"/>
      <c r="I296" s="123">
        <v>20000</v>
      </c>
      <c r="J296" s="123">
        <v>20000</v>
      </c>
      <c r="K296" s="123">
        <v>20000</v>
      </c>
    </row>
    <row r="297" spans="2:11" ht="15.75">
      <c r="B297" s="66" t="s">
        <v>350</v>
      </c>
      <c r="C297" s="14" t="s">
        <v>16</v>
      </c>
      <c r="D297" s="14" t="s">
        <v>50</v>
      </c>
      <c r="E297" s="14" t="s">
        <v>17</v>
      </c>
      <c r="F297" s="14" t="s">
        <v>293</v>
      </c>
      <c r="G297" s="14"/>
      <c r="H297" s="15"/>
      <c r="I297" s="123">
        <v>20000</v>
      </c>
      <c r="J297" s="123">
        <v>20000</v>
      </c>
      <c r="K297" s="123">
        <v>20000</v>
      </c>
    </row>
    <row r="298" spans="2:11" ht="30">
      <c r="B298" s="72" t="s">
        <v>240</v>
      </c>
      <c r="C298" s="14" t="s">
        <v>16</v>
      </c>
      <c r="D298" s="14" t="s">
        <v>50</v>
      </c>
      <c r="E298" s="14" t="s">
        <v>17</v>
      </c>
      <c r="F298" s="14" t="s">
        <v>294</v>
      </c>
      <c r="G298" s="14"/>
      <c r="H298" s="15"/>
      <c r="I298" s="123">
        <v>20000</v>
      </c>
      <c r="J298" s="123">
        <v>20000</v>
      </c>
      <c r="K298" s="123">
        <v>20000</v>
      </c>
    </row>
    <row r="299" spans="2:11" ht="30">
      <c r="B299" s="66" t="s">
        <v>29</v>
      </c>
      <c r="C299" s="14" t="s">
        <v>16</v>
      </c>
      <c r="D299" s="14" t="s">
        <v>50</v>
      </c>
      <c r="E299" s="14" t="s">
        <v>17</v>
      </c>
      <c r="F299" s="14" t="s">
        <v>294</v>
      </c>
      <c r="G299" s="14" t="s">
        <v>30</v>
      </c>
      <c r="H299" s="15"/>
      <c r="I299" s="123">
        <v>20000</v>
      </c>
      <c r="J299" s="123">
        <v>20000</v>
      </c>
      <c r="K299" s="123">
        <v>20000</v>
      </c>
    </row>
    <row r="300" spans="2:11" ht="30">
      <c r="B300" s="66" t="s">
        <v>31</v>
      </c>
      <c r="C300" s="14" t="s">
        <v>16</v>
      </c>
      <c r="D300" s="14" t="s">
        <v>50</v>
      </c>
      <c r="E300" s="14" t="s">
        <v>17</v>
      </c>
      <c r="F300" s="14" t="s">
        <v>294</v>
      </c>
      <c r="G300" s="14" t="s">
        <v>32</v>
      </c>
      <c r="H300" s="15"/>
      <c r="I300" s="123">
        <v>20000</v>
      </c>
      <c r="J300" s="123">
        <v>20000</v>
      </c>
      <c r="K300" s="123">
        <v>20000</v>
      </c>
    </row>
    <row r="301" spans="2:11" ht="30">
      <c r="B301" s="66" t="s">
        <v>82</v>
      </c>
      <c r="C301" s="14" t="s">
        <v>16</v>
      </c>
      <c r="D301" s="14" t="s">
        <v>50</v>
      </c>
      <c r="E301" s="14" t="s">
        <v>17</v>
      </c>
      <c r="F301" s="14" t="s">
        <v>294</v>
      </c>
      <c r="G301" s="14" t="s">
        <v>81</v>
      </c>
      <c r="H301" s="15"/>
      <c r="I301" s="123">
        <v>20000</v>
      </c>
      <c r="J301" s="123">
        <v>20000</v>
      </c>
      <c r="K301" s="123">
        <v>20000</v>
      </c>
    </row>
    <row r="302" spans="2:11" ht="15.75">
      <c r="B302" s="66" t="s">
        <v>147</v>
      </c>
      <c r="C302" s="14" t="s">
        <v>16</v>
      </c>
      <c r="D302" s="14" t="s">
        <v>50</v>
      </c>
      <c r="E302" s="14" t="s">
        <v>17</v>
      </c>
      <c r="F302" s="14" t="s">
        <v>294</v>
      </c>
      <c r="G302" s="14" t="s">
        <v>81</v>
      </c>
      <c r="H302" s="15">
        <v>200</v>
      </c>
      <c r="I302" s="123">
        <v>20000</v>
      </c>
      <c r="J302" s="123">
        <v>20000</v>
      </c>
      <c r="K302" s="123">
        <v>20000</v>
      </c>
    </row>
    <row r="303" spans="2:11" ht="15.75">
      <c r="B303" s="66" t="s">
        <v>152</v>
      </c>
      <c r="C303" s="14" t="s">
        <v>16</v>
      </c>
      <c r="D303" s="14" t="s">
        <v>50</v>
      </c>
      <c r="E303" s="14" t="s">
        <v>17</v>
      </c>
      <c r="F303" s="14" t="s">
        <v>294</v>
      </c>
      <c r="G303" s="14" t="s">
        <v>81</v>
      </c>
      <c r="H303" s="15">
        <v>220</v>
      </c>
      <c r="I303" s="123">
        <v>20000</v>
      </c>
      <c r="J303" s="123">
        <v>20000</v>
      </c>
      <c r="K303" s="123">
        <v>20000</v>
      </c>
    </row>
    <row r="304" spans="2:11" ht="15.75">
      <c r="B304" s="66" t="s">
        <v>190</v>
      </c>
      <c r="C304" s="58" t="s">
        <v>16</v>
      </c>
      <c r="D304" s="58" t="s">
        <v>50</v>
      </c>
      <c r="E304" s="58" t="s">
        <v>17</v>
      </c>
      <c r="F304" s="58" t="s">
        <v>294</v>
      </c>
      <c r="G304" s="58" t="s">
        <v>81</v>
      </c>
      <c r="H304" s="61">
        <v>226</v>
      </c>
      <c r="I304" s="134">
        <v>20000</v>
      </c>
      <c r="J304" s="134">
        <v>20000</v>
      </c>
      <c r="K304" s="134">
        <v>20000</v>
      </c>
    </row>
    <row r="305" spans="2:11" s="91" customFormat="1" ht="15.75">
      <c r="B305" s="81" t="s">
        <v>51</v>
      </c>
      <c r="C305" s="63" t="s">
        <v>16</v>
      </c>
      <c r="D305" s="63" t="s">
        <v>50</v>
      </c>
      <c r="E305" s="63" t="s">
        <v>38</v>
      </c>
      <c r="F305" s="63"/>
      <c r="G305" s="63"/>
      <c r="H305" s="64"/>
      <c r="I305" s="127">
        <f>I306+I317+I333+I346+I360</f>
        <v>780090</v>
      </c>
      <c r="J305" s="127">
        <f>J306+J317+J333+J346+J360</f>
        <v>1018640</v>
      </c>
      <c r="K305" s="127">
        <f>K306+K317+K333+K346+K360</f>
        <v>368640</v>
      </c>
    </row>
    <row r="306" spans="2:11" s="104" customFormat="1" ht="71.25">
      <c r="B306" s="97" t="s">
        <v>242</v>
      </c>
      <c r="C306" s="98" t="s">
        <v>16</v>
      </c>
      <c r="D306" s="98" t="s">
        <v>50</v>
      </c>
      <c r="E306" s="98" t="s">
        <v>38</v>
      </c>
      <c r="F306" s="98" t="s">
        <v>295</v>
      </c>
      <c r="G306" s="98"/>
      <c r="H306" s="99"/>
      <c r="I306" s="122">
        <f aca="true" t="shared" si="31" ref="I306:K309">I307</f>
        <v>264000</v>
      </c>
      <c r="J306" s="122">
        <f t="shared" si="31"/>
        <v>650000</v>
      </c>
      <c r="K306" s="122">
        <f t="shared" si="31"/>
        <v>0</v>
      </c>
    </row>
    <row r="307" spans="2:11" ht="30">
      <c r="B307" s="162" t="s">
        <v>351</v>
      </c>
      <c r="C307" s="20" t="s">
        <v>16</v>
      </c>
      <c r="D307" s="20" t="s">
        <v>50</v>
      </c>
      <c r="E307" s="20" t="s">
        <v>38</v>
      </c>
      <c r="F307" s="37" t="s">
        <v>296</v>
      </c>
      <c r="G307" s="20"/>
      <c r="H307" s="21"/>
      <c r="I307" s="120">
        <f t="shared" si="31"/>
        <v>264000</v>
      </c>
      <c r="J307" s="120">
        <f t="shared" si="31"/>
        <v>650000</v>
      </c>
      <c r="K307" s="120">
        <f t="shared" si="31"/>
        <v>0</v>
      </c>
    </row>
    <row r="308" spans="2:11" ht="45">
      <c r="B308" s="162" t="s">
        <v>352</v>
      </c>
      <c r="C308" s="20" t="s">
        <v>16</v>
      </c>
      <c r="D308" s="20" t="s">
        <v>50</v>
      </c>
      <c r="E308" s="20" t="s">
        <v>38</v>
      </c>
      <c r="F308" s="37" t="s">
        <v>297</v>
      </c>
      <c r="G308" s="20"/>
      <c r="H308" s="21"/>
      <c r="I308" s="120">
        <f t="shared" si="31"/>
        <v>264000</v>
      </c>
      <c r="J308" s="120">
        <f t="shared" si="31"/>
        <v>650000</v>
      </c>
      <c r="K308" s="120">
        <f t="shared" si="31"/>
        <v>0</v>
      </c>
    </row>
    <row r="309" spans="2:11" ht="30">
      <c r="B309" s="66" t="s">
        <v>29</v>
      </c>
      <c r="C309" s="20" t="s">
        <v>16</v>
      </c>
      <c r="D309" s="20" t="s">
        <v>50</v>
      </c>
      <c r="E309" s="20" t="s">
        <v>38</v>
      </c>
      <c r="F309" s="37" t="s">
        <v>297</v>
      </c>
      <c r="G309" s="20" t="s">
        <v>30</v>
      </c>
      <c r="H309" s="21"/>
      <c r="I309" s="120">
        <f>I310</f>
        <v>264000</v>
      </c>
      <c r="J309" s="120">
        <f t="shared" si="31"/>
        <v>650000</v>
      </c>
      <c r="K309" s="120">
        <f t="shared" si="31"/>
        <v>0</v>
      </c>
    </row>
    <row r="310" spans="2:11" ht="30">
      <c r="B310" s="66" t="s">
        <v>31</v>
      </c>
      <c r="C310" s="20" t="s">
        <v>16</v>
      </c>
      <c r="D310" s="20" t="s">
        <v>50</v>
      </c>
      <c r="E310" s="20" t="s">
        <v>38</v>
      </c>
      <c r="F310" s="37" t="s">
        <v>297</v>
      </c>
      <c r="G310" s="20" t="s">
        <v>32</v>
      </c>
      <c r="H310" s="21"/>
      <c r="I310" s="120">
        <f>I311</f>
        <v>264000</v>
      </c>
      <c r="J310" s="120">
        <f>J311</f>
        <v>650000</v>
      </c>
      <c r="K310" s="120">
        <f>K311</f>
        <v>0</v>
      </c>
    </row>
    <row r="311" spans="2:11" ht="30">
      <c r="B311" s="66" t="s">
        <v>82</v>
      </c>
      <c r="C311" s="20" t="s">
        <v>16</v>
      </c>
      <c r="D311" s="20" t="s">
        <v>50</v>
      </c>
      <c r="E311" s="20" t="s">
        <v>38</v>
      </c>
      <c r="F311" s="37" t="s">
        <v>297</v>
      </c>
      <c r="G311" s="20" t="s">
        <v>81</v>
      </c>
      <c r="H311" s="21"/>
      <c r="I311" s="120">
        <f>I312</f>
        <v>264000</v>
      </c>
      <c r="J311" s="120">
        <f>J312+J313</f>
        <v>650000</v>
      </c>
      <c r="K311" s="120">
        <f>K312+K313</f>
        <v>0</v>
      </c>
    </row>
    <row r="312" spans="2:11" ht="15.75">
      <c r="B312" s="66" t="s">
        <v>149</v>
      </c>
      <c r="C312" s="20" t="s">
        <v>16</v>
      </c>
      <c r="D312" s="20" t="s">
        <v>50</v>
      </c>
      <c r="E312" s="20" t="s">
        <v>38</v>
      </c>
      <c r="F312" s="37" t="s">
        <v>297</v>
      </c>
      <c r="G312" s="20" t="s">
        <v>81</v>
      </c>
      <c r="H312" s="21">
        <v>200</v>
      </c>
      <c r="I312" s="120">
        <f>I313</f>
        <v>264000</v>
      </c>
      <c r="J312" s="120">
        <v>0</v>
      </c>
      <c r="K312" s="120">
        <v>0</v>
      </c>
    </row>
    <row r="313" spans="2:11" ht="15.75">
      <c r="B313" s="66" t="s">
        <v>194</v>
      </c>
      <c r="C313" s="19" t="s">
        <v>16</v>
      </c>
      <c r="D313" s="19" t="s">
        <v>50</v>
      </c>
      <c r="E313" s="19" t="s">
        <v>38</v>
      </c>
      <c r="F313" s="18" t="s">
        <v>297</v>
      </c>
      <c r="G313" s="19" t="s">
        <v>81</v>
      </c>
      <c r="H313" s="26">
        <v>225</v>
      </c>
      <c r="I313" s="121">
        <v>264000</v>
      </c>
      <c r="J313" s="121">
        <v>650000</v>
      </c>
      <c r="K313" s="121">
        <v>0</v>
      </c>
    </row>
    <row r="314" spans="2:11" ht="15.75">
      <c r="B314" s="71" t="s">
        <v>25</v>
      </c>
      <c r="C314" s="19" t="s">
        <v>16</v>
      </c>
      <c r="D314" s="19" t="s">
        <v>50</v>
      </c>
      <c r="E314" s="19" t="s">
        <v>38</v>
      </c>
      <c r="F314" s="18" t="s">
        <v>297</v>
      </c>
      <c r="G314" s="19"/>
      <c r="H314" s="26"/>
      <c r="I314" s="121">
        <f>I306</f>
        <v>264000</v>
      </c>
      <c r="J314" s="121">
        <f>J306</f>
        <v>650000</v>
      </c>
      <c r="K314" s="121">
        <f>K306</f>
        <v>0</v>
      </c>
    </row>
    <row r="315" spans="2:11" ht="28.5">
      <c r="B315" s="85" t="s">
        <v>52</v>
      </c>
      <c r="C315" s="39" t="s">
        <v>16</v>
      </c>
      <c r="D315" s="39" t="s">
        <v>50</v>
      </c>
      <c r="E315" s="39" t="s">
        <v>38</v>
      </c>
      <c r="F315" s="39" t="s">
        <v>110</v>
      </c>
      <c r="G315" s="39"/>
      <c r="H315" s="41"/>
      <c r="I315" s="132">
        <f>I316</f>
        <v>516090</v>
      </c>
      <c r="J315" s="132">
        <f>J316</f>
        <v>368640</v>
      </c>
      <c r="K315" s="132">
        <f>K316</f>
        <v>368640</v>
      </c>
    </row>
    <row r="316" spans="2:11" ht="15.75">
      <c r="B316" s="85" t="s">
        <v>53</v>
      </c>
      <c r="C316" s="39" t="s">
        <v>16</v>
      </c>
      <c r="D316" s="39" t="s">
        <v>50</v>
      </c>
      <c r="E316" s="39" t="s">
        <v>38</v>
      </c>
      <c r="F316" s="39" t="s">
        <v>109</v>
      </c>
      <c r="G316" s="39"/>
      <c r="H316" s="41"/>
      <c r="I316" s="132">
        <f>I317+I333+I346+I360</f>
        <v>516090</v>
      </c>
      <c r="J316" s="132">
        <f>J317+J333+J346+J360</f>
        <v>368640</v>
      </c>
      <c r="K316" s="132">
        <f>K317+K333+K346+K360</f>
        <v>368640</v>
      </c>
    </row>
    <row r="317" spans="2:11" s="92" customFormat="1" ht="21.75" customHeight="1">
      <c r="B317" s="97" t="s">
        <v>54</v>
      </c>
      <c r="C317" s="98" t="s">
        <v>16</v>
      </c>
      <c r="D317" s="98" t="s">
        <v>50</v>
      </c>
      <c r="E317" s="98" t="s">
        <v>38</v>
      </c>
      <c r="F317" s="98" t="s">
        <v>298</v>
      </c>
      <c r="G317" s="98"/>
      <c r="H317" s="99"/>
      <c r="I317" s="122">
        <f aca="true" t="shared" si="32" ref="I317:K318">I318</f>
        <v>95000</v>
      </c>
      <c r="J317" s="122">
        <f t="shared" si="32"/>
        <v>220000</v>
      </c>
      <c r="K317" s="122">
        <f t="shared" si="32"/>
        <v>220000</v>
      </c>
    </row>
    <row r="318" spans="2:11" ht="30">
      <c r="B318" s="66" t="s">
        <v>29</v>
      </c>
      <c r="C318" s="20" t="s">
        <v>16</v>
      </c>
      <c r="D318" s="20" t="s">
        <v>50</v>
      </c>
      <c r="E318" s="20" t="s">
        <v>38</v>
      </c>
      <c r="F318" s="20" t="s">
        <v>298</v>
      </c>
      <c r="G318" s="20" t="s">
        <v>30</v>
      </c>
      <c r="H318" s="21"/>
      <c r="I318" s="120">
        <f t="shared" si="32"/>
        <v>95000</v>
      </c>
      <c r="J318" s="120">
        <f t="shared" si="32"/>
        <v>220000</v>
      </c>
      <c r="K318" s="120">
        <f t="shared" si="32"/>
        <v>220000</v>
      </c>
    </row>
    <row r="319" spans="2:11" ht="30">
      <c r="B319" s="66" t="s">
        <v>31</v>
      </c>
      <c r="C319" s="20" t="s">
        <v>16</v>
      </c>
      <c r="D319" s="20" t="s">
        <v>50</v>
      </c>
      <c r="E319" s="20" t="s">
        <v>38</v>
      </c>
      <c r="F319" s="20" t="s">
        <v>298</v>
      </c>
      <c r="G319" s="20" t="s">
        <v>32</v>
      </c>
      <c r="H319" s="21"/>
      <c r="I319" s="120">
        <f>I320+I329</f>
        <v>95000</v>
      </c>
      <c r="J319" s="120">
        <f>J320+J329</f>
        <v>220000</v>
      </c>
      <c r="K319" s="120">
        <f>K320+K329</f>
        <v>220000</v>
      </c>
    </row>
    <row r="320" spans="2:11" ht="30">
      <c r="B320" s="66" t="s">
        <v>82</v>
      </c>
      <c r="C320" s="20" t="s">
        <v>16</v>
      </c>
      <c r="D320" s="20" t="s">
        <v>50</v>
      </c>
      <c r="E320" s="20" t="s">
        <v>38</v>
      </c>
      <c r="F320" s="20" t="s">
        <v>298</v>
      </c>
      <c r="G320" s="20" t="s">
        <v>81</v>
      </c>
      <c r="H320" s="21"/>
      <c r="I320" s="120">
        <f>I321+I326</f>
        <v>95000</v>
      </c>
      <c r="J320" s="120">
        <f>J321+J326</f>
        <v>60000</v>
      </c>
      <c r="K320" s="120">
        <f>K321+K326</f>
        <v>60000</v>
      </c>
    </row>
    <row r="321" spans="2:11" ht="15.75">
      <c r="B321" s="66" t="s">
        <v>149</v>
      </c>
      <c r="C321" s="20" t="s">
        <v>16</v>
      </c>
      <c r="D321" s="20" t="s">
        <v>50</v>
      </c>
      <c r="E321" s="20" t="s">
        <v>38</v>
      </c>
      <c r="F321" s="20" t="s">
        <v>298</v>
      </c>
      <c r="G321" s="20" t="s">
        <v>81</v>
      </c>
      <c r="H321" s="21">
        <v>200</v>
      </c>
      <c r="I321" s="120">
        <f>I322</f>
        <v>55000</v>
      </c>
      <c r="J321" s="120">
        <f>J322</f>
        <v>35000</v>
      </c>
      <c r="K321" s="120">
        <f>K322</f>
        <v>35000</v>
      </c>
    </row>
    <row r="322" spans="2:11" ht="15.75">
      <c r="B322" s="66" t="s">
        <v>148</v>
      </c>
      <c r="C322" s="20" t="s">
        <v>16</v>
      </c>
      <c r="D322" s="20" t="s">
        <v>50</v>
      </c>
      <c r="E322" s="20" t="s">
        <v>38</v>
      </c>
      <c r="F322" s="20" t="s">
        <v>298</v>
      </c>
      <c r="G322" s="20" t="s">
        <v>81</v>
      </c>
      <c r="H322" s="21">
        <v>220</v>
      </c>
      <c r="I322" s="120">
        <f>I323+I324+I325</f>
        <v>55000</v>
      </c>
      <c r="J322" s="120">
        <f>J323+J324</f>
        <v>35000</v>
      </c>
      <c r="K322" s="120">
        <f>K323+K324</f>
        <v>35000</v>
      </c>
    </row>
    <row r="323" spans="2:11" ht="15.75">
      <c r="B323" s="66" t="s">
        <v>194</v>
      </c>
      <c r="C323" s="19" t="s">
        <v>16</v>
      </c>
      <c r="D323" s="19" t="s">
        <v>50</v>
      </c>
      <c r="E323" s="19" t="s">
        <v>38</v>
      </c>
      <c r="F323" s="19" t="s">
        <v>298</v>
      </c>
      <c r="G323" s="19" t="s">
        <v>81</v>
      </c>
      <c r="H323" s="26">
        <v>225</v>
      </c>
      <c r="I323" s="121">
        <v>30000</v>
      </c>
      <c r="J323" s="121">
        <v>0</v>
      </c>
      <c r="K323" s="121">
        <v>0</v>
      </c>
    </row>
    <row r="324" spans="2:11" ht="15.75">
      <c r="B324" s="66" t="s">
        <v>132</v>
      </c>
      <c r="C324" s="19" t="s">
        <v>16</v>
      </c>
      <c r="D324" s="19" t="s">
        <v>50</v>
      </c>
      <c r="E324" s="19" t="s">
        <v>38</v>
      </c>
      <c r="F324" s="19" t="s">
        <v>298</v>
      </c>
      <c r="G324" s="19" t="s">
        <v>81</v>
      </c>
      <c r="H324" s="26">
        <v>226</v>
      </c>
      <c r="I324" s="121">
        <v>25000</v>
      </c>
      <c r="J324" s="121">
        <v>35000</v>
      </c>
      <c r="K324" s="121">
        <v>35000</v>
      </c>
    </row>
    <row r="325" spans="2:11" ht="15.75">
      <c r="B325" s="66" t="s">
        <v>192</v>
      </c>
      <c r="C325" s="20" t="s">
        <v>16</v>
      </c>
      <c r="D325" s="20" t="s">
        <v>50</v>
      </c>
      <c r="E325" s="20" t="s">
        <v>38</v>
      </c>
      <c r="F325" s="20" t="s">
        <v>298</v>
      </c>
      <c r="G325" s="20" t="s">
        <v>81</v>
      </c>
      <c r="H325" s="21"/>
      <c r="I325" s="120"/>
      <c r="J325" s="120"/>
      <c r="K325" s="120"/>
    </row>
    <row r="326" spans="2:11" ht="15.75">
      <c r="B326" s="66" t="s">
        <v>141</v>
      </c>
      <c r="C326" s="20" t="s">
        <v>16</v>
      </c>
      <c r="D326" s="20" t="s">
        <v>50</v>
      </c>
      <c r="E326" s="20" t="s">
        <v>38</v>
      </c>
      <c r="F326" s="20" t="s">
        <v>298</v>
      </c>
      <c r="G326" s="20" t="s">
        <v>81</v>
      </c>
      <c r="H326" s="21">
        <v>300</v>
      </c>
      <c r="I326" s="120">
        <f>I327</f>
        <v>40000</v>
      </c>
      <c r="J326" s="120">
        <f>J327</f>
        <v>25000</v>
      </c>
      <c r="K326" s="120">
        <f>K327</f>
        <v>25000</v>
      </c>
    </row>
    <row r="327" spans="2:11" ht="15.75">
      <c r="B327" s="66" t="s">
        <v>130</v>
      </c>
      <c r="C327" s="20" t="s">
        <v>16</v>
      </c>
      <c r="D327" s="20" t="s">
        <v>50</v>
      </c>
      <c r="E327" s="20" t="s">
        <v>38</v>
      </c>
      <c r="F327" s="20" t="s">
        <v>298</v>
      </c>
      <c r="G327" s="20" t="s">
        <v>81</v>
      </c>
      <c r="H327" s="21">
        <v>340</v>
      </c>
      <c r="I327" s="120">
        <f>I328</f>
        <v>40000</v>
      </c>
      <c r="J327" s="120">
        <v>25000</v>
      </c>
      <c r="K327" s="120">
        <v>25000</v>
      </c>
    </row>
    <row r="328" spans="2:11" ht="30">
      <c r="B328" s="66" t="s">
        <v>220</v>
      </c>
      <c r="C328" s="19" t="s">
        <v>16</v>
      </c>
      <c r="D328" s="19" t="s">
        <v>50</v>
      </c>
      <c r="E328" s="19" t="s">
        <v>38</v>
      </c>
      <c r="F328" s="19" t="s">
        <v>298</v>
      </c>
      <c r="G328" s="19" t="s">
        <v>81</v>
      </c>
      <c r="H328" s="26">
        <v>346</v>
      </c>
      <c r="I328" s="121">
        <v>40000</v>
      </c>
      <c r="J328" s="121">
        <v>25000</v>
      </c>
      <c r="K328" s="121">
        <v>25000</v>
      </c>
    </row>
    <row r="329" spans="2:11" ht="30">
      <c r="B329" s="66" t="s">
        <v>31</v>
      </c>
      <c r="C329" s="20" t="s">
        <v>16</v>
      </c>
      <c r="D329" s="20" t="s">
        <v>50</v>
      </c>
      <c r="E329" s="20" t="s">
        <v>38</v>
      </c>
      <c r="F329" s="20" t="s">
        <v>298</v>
      </c>
      <c r="G329" s="20" t="s">
        <v>32</v>
      </c>
      <c r="H329" s="21"/>
      <c r="I329" s="120">
        <f aca="true" t="shared" si="33" ref="I329:K330">I330</f>
        <v>0</v>
      </c>
      <c r="J329" s="120">
        <f t="shared" si="33"/>
        <v>160000</v>
      </c>
      <c r="K329" s="120">
        <f t="shared" si="33"/>
        <v>160000</v>
      </c>
    </row>
    <row r="330" spans="2:11" ht="15.75">
      <c r="B330" s="67" t="s">
        <v>231</v>
      </c>
      <c r="C330" s="20" t="s">
        <v>16</v>
      </c>
      <c r="D330" s="20" t="s">
        <v>50</v>
      </c>
      <c r="E330" s="20" t="s">
        <v>38</v>
      </c>
      <c r="F330" s="20" t="s">
        <v>298</v>
      </c>
      <c r="G330" s="20" t="s">
        <v>232</v>
      </c>
      <c r="H330" s="21"/>
      <c r="I330" s="120">
        <f t="shared" si="33"/>
        <v>0</v>
      </c>
      <c r="J330" s="120">
        <f t="shared" si="33"/>
        <v>160000</v>
      </c>
      <c r="K330" s="120">
        <f t="shared" si="33"/>
        <v>160000</v>
      </c>
    </row>
    <row r="331" spans="2:11" ht="15.75">
      <c r="B331" s="66" t="s">
        <v>126</v>
      </c>
      <c r="C331" s="19" t="s">
        <v>16</v>
      </c>
      <c r="D331" s="19" t="s">
        <v>50</v>
      </c>
      <c r="E331" s="19" t="s">
        <v>38</v>
      </c>
      <c r="F331" s="19" t="s">
        <v>298</v>
      </c>
      <c r="G331" s="19" t="s">
        <v>232</v>
      </c>
      <c r="H331" s="26">
        <v>223</v>
      </c>
      <c r="I331" s="134">
        <v>0</v>
      </c>
      <c r="J331" s="134">
        <v>160000</v>
      </c>
      <c r="K331" s="134">
        <v>160000</v>
      </c>
    </row>
    <row r="332" spans="2:11" ht="15.75">
      <c r="B332" s="66" t="s">
        <v>25</v>
      </c>
      <c r="C332" s="20" t="s">
        <v>16</v>
      </c>
      <c r="D332" s="20" t="s">
        <v>50</v>
      </c>
      <c r="E332" s="20" t="s">
        <v>38</v>
      </c>
      <c r="F332" s="20" t="s">
        <v>298</v>
      </c>
      <c r="G332" s="20"/>
      <c r="H332" s="21"/>
      <c r="I332" s="120">
        <f>I317</f>
        <v>95000</v>
      </c>
      <c r="J332" s="120">
        <f>J317</f>
        <v>220000</v>
      </c>
      <c r="K332" s="120">
        <f>K317</f>
        <v>220000</v>
      </c>
    </row>
    <row r="333" spans="2:11" s="104" customFormat="1" ht="48" customHeight="1">
      <c r="B333" s="97" t="s">
        <v>55</v>
      </c>
      <c r="C333" s="98" t="s">
        <v>16</v>
      </c>
      <c r="D333" s="98" t="s">
        <v>50</v>
      </c>
      <c r="E333" s="98" t="s">
        <v>38</v>
      </c>
      <c r="F333" s="98" t="s">
        <v>299</v>
      </c>
      <c r="G333" s="98"/>
      <c r="H333" s="99"/>
      <c r="I333" s="122">
        <f aca="true" t="shared" si="34" ref="I333:K334">I334</f>
        <v>131600</v>
      </c>
      <c r="J333" s="122">
        <f t="shared" si="34"/>
        <v>71000</v>
      </c>
      <c r="K333" s="122">
        <f t="shared" si="34"/>
        <v>71000</v>
      </c>
    </row>
    <row r="334" spans="2:11" ht="30">
      <c r="B334" s="66" t="s">
        <v>29</v>
      </c>
      <c r="C334" s="20" t="s">
        <v>16</v>
      </c>
      <c r="D334" s="20" t="s">
        <v>50</v>
      </c>
      <c r="E334" s="20" t="s">
        <v>38</v>
      </c>
      <c r="F334" s="20" t="s">
        <v>299</v>
      </c>
      <c r="G334" s="20" t="s">
        <v>30</v>
      </c>
      <c r="H334" s="21"/>
      <c r="I334" s="120">
        <f t="shared" si="34"/>
        <v>131600</v>
      </c>
      <c r="J334" s="120">
        <f t="shared" si="34"/>
        <v>71000</v>
      </c>
      <c r="K334" s="120">
        <f t="shared" si="34"/>
        <v>71000</v>
      </c>
    </row>
    <row r="335" spans="2:11" ht="30">
      <c r="B335" s="66" t="s">
        <v>31</v>
      </c>
      <c r="C335" s="20" t="s">
        <v>16</v>
      </c>
      <c r="D335" s="20" t="s">
        <v>50</v>
      </c>
      <c r="E335" s="20" t="s">
        <v>38</v>
      </c>
      <c r="F335" s="20" t="s">
        <v>299</v>
      </c>
      <c r="G335" s="20" t="s">
        <v>32</v>
      </c>
      <c r="H335" s="21"/>
      <c r="I335" s="120">
        <f>I336</f>
        <v>131600</v>
      </c>
      <c r="J335" s="120">
        <f>J336</f>
        <v>71000</v>
      </c>
      <c r="K335" s="120">
        <f>K336</f>
        <v>71000</v>
      </c>
    </row>
    <row r="336" spans="2:11" ht="30">
      <c r="B336" s="66" t="s">
        <v>82</v>
      </c>
      <c r="C336" s="20" t="s">
        <v>16</v>
      </c>
      <c r="D336" s="20" t="s">
        <v>50</v>
      </c>
      <c r="E336" s="20" t="s">
        <v>38</v>
      </c>
      <c r="F336" s="20" t="s">
        <v>299</v>
      </c>
      <c r="G336" s="20" t="s">
        <v>81</v>
      </c>
      <c r="H336" s="21"/>
      <c r="I336" s="120">
        <f>I337+I342</f>
        <v>131600</v>
      </c>
      <c r="J336" s="120">
        <f>J337+J342</f>
        <v>71000</v>
      </c>
      <c r="K336" s="120">
        <f>K337+K342</f>
        <v>71000</v>
      </c>
    </row>
    <row r="337" spans="2:11" ht="15.75">
      <c r="B337" s="66" t="s">
        <v>147</v>
      </c>
      <c r="C337" s="20" t="s">
        <v>16</v>
      </c>
      <c r="D337" s="20" t="s">
        <v>50</v>
      </c>
      <c r="E337" s="20" t="s">
        <v>38</v>
      </c>
      <c r="F337" s="20" t="s">
        <v>299</v>
      </c>
      <c r="G337" s="20" t="s">
        <v>81</v>
      </c>
      <c r="H337" s="21">
        <v>200</v>
      </c>
      <c r="I337" s="120">
        <f>I338</f>
        <v>131600</v>
      </c>
      <c r="J337" s="120">
        <f>J338</f>
        <v>64000</v>
      </c>
      <c r="K337" s="120">
        <f>K338</f>
        <v>64000</v>
      </c>
    </row>
    <row r="338" spans="2:11" ht="15.75">
      <c r="B338" s="66" t="s">
        <v>148</v>
      </c>
      <c r="C338" s="20" t="s">
        <v>16</v>
      </c>
      <c r="D338" s="20" t="s">
        <v>50</v>
      </c>
      <c r="E338" s="20" t="s">
        <v>38</v>
      </c>
      <c r="F338" s="20" t="s">
        <v>299</v>
      </c>
      <c r="G338" s="20" t="s">
        <v>81</v>
      </c>
      <c r="H338" s="21">
        <v>220</v>
      </c>
      <c r="I338" s="120">
        <f>I339+I340+I341</f>
        <v>131600</v>
      </c>
      <c r="J338" s="120">
        <f>J339+J340+J341</f>
        <v>64000</v>
      </c>
      <c r="K338" s="120">
        <f>K339+K340+K341</f>
        <v>64000</v>
      </c>
    </row>
    <row r="339" spans="2:11" ht="15.75">
      <c r="B339" s="66" t="s">
        <v>133</v>
      </c>
      <c r="C339" s="19" t="s">
        <v>16</v>
      </c>
      <c r="D339" s="19" t="s">
        <v>50</v>
      </c>
      <c r="E339" s="19" t="s">
        <v>38</v>
      </c>
      <c r="F339" s="19" t="s">
        <v>299</v>
      </c>
      <c r="G339" s="19" t="s">
        <v>81</v>
      </c>
      <c r="H339" s="26">
        <v>222</v>
      </c>
      <c r="I339" s="121">
        <v>0</v>
      </c>
      <c r="J339" s="121">
        <v>3000</v>
      </c>
      <c r="K339" s="121">
        <v>3000</v>
      </c>
    </row>
    <row r="340" spans="2:11" ht="15.75">
      <c r="B340" s="66" t="s">
        <v>125</v>
      </c>
      <c r="C340" s="19" t="s">
        <v>16</v>
      </c>
      <c r="D340" s="19" t="s">
        <v>50</v>
      </c>
      <c r="E340" s="19" t="s">
        <v>38</v>
      </c>
      <c r="F340" s="19" t="s">
        <v>299</v>
      </c>
      <c r="G340" s="19" t="s">
        <v>81</v>
      </c>
      <c r="H340" s="26">
        <v>225</v>
      </c>
      <c r="I340" s="121">
        <v>131600</v>
      </c>
      <c r="J340" s="121">
        <v>60000</v>
      </c>
      <c r="K340" s="121">
        <v>60000</v>
      </c>
    </row>
    <row r="341" spans="2:11" ht="15.75">
      <c r="B341" s="66" t="s">
        <v>132</v>
      </c>
      <c r="C341" s="19" t="s">
        <v>16</v>
      </c>
      <c r="D341" s="19" t="s">
        <v>50</v>
      </c>
      <c r="E341" s="19" t="s">
        <v>38</v>
      </c>
      <c r="F341" s="19" t="s">
        <v>299</v>
      </c>
      <c r="G341" s="19" t="s">
        <v>81</v>
      </c>
      <c r="H341" s="26">
        <v>226</v>
      </c>
      <c r="I341" s="121">
        <v>0</v>
      </c>
      <c r="J341" s="121">
        <v>1000</v>
      </c>
      <c r="K341" s="121">
        <v>1000</v>
      </c>
    </row>
    <row r="342" spans="2:11" ht="15.75">
      <c r="B342" s="66" t="s">
        <v>141</v>
      </c>
      <c r="C342" s="20" t="s">
        <v>16</v>
      </c>
      <c r="D342" s="20" t="s">
        <v>50</v>
      </c>
      <c r="E342" s="20" t="s">
        <v>38</v>
      </c>
      <c r="F342" s="20" t="s">
        <v>299</v>
      </c>
      <c r="G342" s="20" t="s">
        <v>81</v>
      </c>
      <c r="H342" s="21">
        <v>300</v>
      </c>
      <c r="I342" s="120">
        <f aca="true" t="shared" si="35" ref="I342:K343">I343</f>
        <v>0</v>
      </c>
      <c r="J342" s="120">
        <f t="shared" si="35"/>
        <v>7000</v>
      </c>
      <c r="K342" s="120">
        <f t="shared" si="35"/>
        <v>7000</v>
      </c>
    </row>
    <row r="343" spans="2:11" ht="15.75">
      <c r="B343" s="66" t="s">
        <v>118</v>
      </c>
      <c r="C343" s="20" t="s">
        <v>16</v>
      </c>
      <c r="D343" s="20" t="s">
        <v>50</v>
      </c>
      <c r="E343" s="20" t="s">
        <v>38</v>
      </c>
      <c r="F343" s="20" t="s">
        <v>299</v>
      </c>
      <c r="G343" s="20" t="s">
        <v>81</v>
      </c>
      <c r="H343" s="21">
        <v>340</v>
      </c>
      <c r="I343" s="120">
        <f>I344</f>
        <v>0</v>
      </c>
      <c r="J343" s="120">
        <f t="shared" si="35"/>
        <v>7000</v>
      </c>
      <c r="K343" s="120">
        <f t="shared" si="35"/>
        <v>7000</v>
      </c>
    </row>
    <row r="344" spans="2:11" ht="30">
      <c r="B344" s="66" t="s">
        <v>220</v>
      </c>
      <c r="C344" s="19" t="s">
        <v>16</v>
      </c>
      <c r="D344" s="19" t="s">
        <v>50</v>
      </c>
      <c r="E344" s="19" t="s">
        <v>38</v>
      </c>
      <c r="F344" s="19" t="s">
        <v>299</v>
      </c>
      <c r="G344" s="19" t="s">
        <v>81</v>
      </c>
      <c r="H344" s="26">
        <v>346</v>
      </c>
      <c r="I344" s="121">
        <v>0</v>
      </c>
      <c r="J344" s="121">
        <v>7000</v>
      </c>
      <c r="K344" s="121">
        <v>7000</v>
      </c>
    </row>
    <row r="345" spans="2:11" ht="15.75">
      <c r="B345" s="66" t="s">
        <v>25</v>
      </c>
      <c r="C345" s="20" t="s">
        <v>16</v>
      </c>
      <c r="D345" s="20" t="s">
        <v>50</v>
      </c>
      <c r="E345" s="20" t="s">
        <v>38</v>
      </c>
      <c r="F345" s="20" t="s">
        <v>299</v>
      </c>
      <c r="G345" s="20"/>
      <c r="H345" s="21"/>
      <c r="I345" s="120">
        <f>I333</f>
        <v>131600</v>
      </c>
      <c r="J345" s="120">
        <f>J333</f>
        <v>71000</v>
      </c>
      <c r="K345" s="120">
        <f>K333</f>
        <v>71000</v>
      </c>
    </row>
    <row r="346" spans="2:11" s="92" customFormat="1" ht="29.25" customHeight="1">
      <c r="B346" s="97" t="s">
        <v>56</v>
      </c>
      <c r="C346" s="98" t="s">
        <v>16</v>
      </c>
      <c r="D346" s="98" t="s">
        <v>50</v>
      </c>
      <c r="E346" s="98" t="s">
        <v>38</v>
      </c>
      <c r="F346" s="98" t="s">
        <v>300</v>
      </c>
      <c r="G346" s="98"/>
      <c r="H346" s="99"/>
      <c r="I346" s="122">
        <f aca="true" t="shared" si="36" ref="I346:K348">I347</f>
        <v>62000</v>
      </c>
      <c r="J346" s="122">
        <f t="shared" si="36"/>
        <v>45150</v>
      </c>
      <c r="K346" s="122">
        <f t="shared" si="36"/>
        <v>45150</v>
      </c>
    </row>
    <row r="347" spans="2:11" ht="30">
      <c r="B347" s="66" t="s">
        <v>29</v>
      </c>
      <c r="C347" s="20" t="s">
        <v>16</v>
      </c>
      <c r="D347" s="20" t="s">
        <v>50</v>
      </c>
      <c r="E347" s="20" t="s">
        <v>38</v>
      </c>
      <c r="F347" s="20" t="s">
        <v>300</v>
      </c>
      <c r="G347" s="20" t="s">
        <v>30</v>
      </c>
      <c r="H347" s="21"/>
      <c r="I347" s="120">
        <f t="shared" si="36"/>
        <v>62000</v>
      </c>
      <c r="J347" s="120">
        <f t="shared" si="36"/>
        <v>45150</v>
      </c>
      <c r="K347" s="120">
        <f t="shared" si="36"/>
        <v>45150</v>
      </c>
    </row>
    <row r="348" spans="2:11" ht="30">
      <c r="B348" s="66" t="s">
        <v>31</v>
      </c>
      <c r="C348" s="20" t="s">
        <v>16</v>
      </c>
      <c r="D348" s="20" t="s">
        <v>50</v>
      </c>
      <c r="E348" s="20" t="s">
        <v>38</v>
      </c>
      <c r="F348" s="20" t="s">
        <v>300</v>
      </c>
      <c r="G348" s="20" t="s">
        <v>32</v>
      </c>
      <c r="H348" s="21"/>
      <c r="I348" s="120">
        <f t="shared" si="36"/>
        <v>62000</v>
      </c>
      <c r="J348" s="120">
        <f t="shared" si="36"/>
        <v>45150</v>
      </c>
      <c r="K348" s="120">
        <f t="shared" si="36"/>
        <v>45150</v>
      </c>
    </row>
    <row r="349" spans="2:11" ht="30">
      <c r="B349" s="66" t="s">
        <v>82</v>
      </c>
      <c r="C349" s="20" t="s">
        <v>16</v>
      </c>
      <c r="D349" s="20" t="s">
        <v>50</v>
      </c>
      <c r="E349" s="20" t="s">
        <v>38</v>
      </c>
      <c r="F349" s="20" t="s">
        <v>300</v>
      </c>
      <c r="G349" s="20" t="s">
        <v>81</v>
      </c>
      <c r="H349" s="21"/>
      <c r="I349" s="120">
        <f>I350+I356</f>
        <v>62000</v>
      </c>
      <c r="J349" s="120">
        <f>J350+J356</f>
        <v>45150</v>
      </c>
      <c r="K349" s="120">
        <f>K350+K356</f>
        <v>45150</v>
      </c>
    </row>
    <row r="350" spans="2:11" ht="15.75">
      <c r="B350" s="66" t="s">
        <v>149</v>
      </c>
      <c r="C350" s="20" t="s">
        <v>16</v>
      </c>
      <c r="D350" s="20" t="s">
        <v>50</v>
      </c>
      <c r="E350" s="20" t="s">
        <v>38</v>
      </c>
      <c r="F350" s="20" t="s">
        <v>300</v>
      </c>
      <c r="G350" s="20" t="s">
        <v>81</v>
      </c>
      <c r="H350" s="21">
        <v>200</v>
      </c>
      <c r="I350" s="120">
        <f>I351</f>
        <v>62000</v>
      </c>
      <c r="J350" s="120">
        <f>J351</f>
        <v>38000</v>
      </c>
      <c r="K350" s="120">
        <f>K351</f>
        <v>38000</v>
      </c>
    </row>
    <row r="351" spans="2:11" ht="15.75">
      <c r="B351" s="66" t="s">
        <v>148</v>
      </c>
      <c r="C351" s="20" t="s">
        <v>16</v>
      </c>
      <c r="D351" s="20" t="s">
        <v>50</v>
      </c>
      <c r="E351" s="20" t="s">
        <v>38</v>
      </c>
      <c r="F351" s="20" t="s">
        <v>300</v>
      </c>
      <c r="G351" s="20" t="s">
        <v>81</v>
      </c>
      <c r="H351" s="21">
        <v>220</v>
      </c>
      <c r="I351" s="120">
        <f>I352+I353+I354+I355</f>
        <v>62000</v>
      </c>
      <c r="J351" s="120">
        <f>J352+J353+J354+J355</f>
        <v>38000</v>
      </c>
      <c r="K351" s="120">
        <f>K352+K353+K354+K355</f>
        <v>38000</v>
      </c>
    </row>
    <row r="352" spans="2:11" ht="15.75">
      <c r="B352" s="66" t="s">
        <v>127</v>
      </c>
      <c r="C352" s="19" t="s">
        <v>16</v>
      </c>
      <c r="D352" s="19" t="s">
        <v>50</v>
      </c>
      <c r="E352" s="19" t="s">
        <v>38</v>
      </c>
      <c r="F352" s="19" t="s">
        <v>300</v>
      </c>
      <c r="G352" s="19" t="s">
        <v>81</v>
      </c>
      <c r="H352" s="26">
        <v>222</v>
      </c>
      <c r="I352" s="121">
        <v>6000</v>
      </c>
      <c r="J352" s="121">
        <v>6000</v>
      </c>
      <c r="K352" s="121">
        <v>6000</v>
      </c>
    </row>
    <row r="353" spans="2:11" ht="15.75">
      <c r="B353" s="66" t="s">
        <v>194</v>
      </c>
      <c r="C353" s="19" t="s">
        <v>16</v>
      </c>
      <c r="D353" s="19" t="s">
        <v>50</v>
      </c>
      <c r="E353" s="19" t="s">
        <v>38</v>
      </c>
      <c r="F353" s="19" t="s">
        <v>300</v>
      </c>
      <c r="G353" s="19" t="s">
        <v>81</v>
      </c>
      <c r="H353" s="26">
        <v>225</v>
      </c>
      <c r="I353" s="134">
        <v>56000</v>
      </c>
      <c r="J353" s="121">
        <v>30000</v>
      </c>
      <c r="K353" s="121">
        <v>30000</v>
      </c>
    </row>
    <row r="354" spans="2:11" ht="15.75">
      <c r="B354" s="66" t="s">
        <v>192</v>
      </c>
      <c r="C354" s="19" t="s">
        <v>16</v>
      </c>
      <c r="D354" s="19" t="s">
        <v>50</v>
      </c>
      <c r="E354" s="19" t="s">
        <v>38</v>
      </c>
      <c r="F354" s="19" t="s">
        <v>300</v>
      </c>
      <c r="G354" s="19" t="s">
        <v>81</v>
      </c>
      <c r="H354" s="26">
        <v>226</v>
      </c>
      <c r="I354" s="121">
        <v>0</v>
      </c>
      <c r="J354" s="121">
        <v>0</v>
      </c>
      <c r="K354" s="121">
        <v>0</v>
      </c>
    </row>
    <row r="355" spans="2:11" ht="15.75">
      <c r="B355" s="66" t="s">
        <v>131</v>
      </c>
      <c r="C355" s="19" t="s">
        <v>16</v>
      </c>
      <c r="D355" s="19" t="s">
        <v>50</v>
      </c>
      <c r="E355" s="19" t="s">
        <v>38</v>
      </c>
      <c r="F355" s="19" t="s">
        <v>300</v>
      </c>
      <c r="G355" s="19" t="s">
        <v>81</v>
      </c>
      <c r="H355" s="26">
        <v>290</v>
      </c>
      <c r="I355" s="121">
        <v>0</v>
      </c>
      <c r="J355" s="121">
        <v>2000</v>
      </c>
      <c r="K355" s="121">
        <v>2000</v>
      </c>
    </row>
    <row r="356" spans="2:11" ht="15.75">
      <c r="B356" s="66" t="s">
        <v>151</v>
      </c>
      <c r="C356" s="20" t="s">
        <v>16</v>
      </c>
      <c r="D356" s="20" t="s">
        <v>50</v>
      </c>
      <c r="E356" s="20" t="s">
        <v>38</v>
      </c>
      <c r="F356" s="20" t="s">
        <v>300</v>
      </c>
      <c r="G356" s="20" t="s">
        <v>81</v>
      </c>
      <c r="H356" s="21">
        <v>300</v>
      </c>
      <c r="I356" s="120">
        <f aca="true" t="shared" si="37" ref="I356:K357">I357</f>
        <v>0</v>
      </c>
      <c r="J356" s="120">
        <f t="shared" si="37"/>
        <v>7150</v>
      </c>
      <c r="K356" s="120">
        <f t="shared" si="37"/>
        <v>7150</v>
      </c>
    </row>
    <row r="357" spans="2:11" ht="15.75">
      <c r="B357" s="66" t="s">
        <v>130</v>
      </c>
      <c r="C357" s="20" t="s">
        <v>16</v>
      </c>
      <c r="D357" s="20" t="s">
        <v>50</v>
      </c>
      <c r="E357" s="20" t="s">
        <v>38</v>
      </c>
      <c r="F357" s="20" t="s">
        <v>300</v>
      </c>
      <c r="G357" s="20" t="s">
        <v>81</v>
      </c>
      <c r="H357" s="21">
        <v>340</v>
      </c>
      <c r="I357" s="120">
        <f t="shared" si="37"/>
        <v>0</v>
      </c>
      <c r="J357" s="120">
        <f t="shared" si="37"/>
        <v>7150</v>
      </c>
      <c r="K357" s="120">
        <f t="shared" si="37"/>
        <v>7150</v>
      </c>
    </row>
    <row r="358" spans="2:11" ht="15.75">
      <c r="B358" s="66" t="s">
        <v>219</v>
      </c>
      <c r="C358" s="19" t="s">
        <v>16</v>
      </c>
      <c r="D358" s="19" t="s">
        <v>50</v>
      </c>
      <c r="E358" s="19" t="s">
        <v>38</v>
      </c>
      <c r="F358" s="19" t="s">
        <v>300</v>
      </c>
      <c r="G358" s="19" t="s">
        <v>81</v>
      </c>
      <c r="H358" s="26">
        <v>344</v>
      </c>
      <c r="I358" s="121">
        <v>0</v>
      </c>
      <c r="J358" s="121">
        <v>7150</v>
      </c>
      <c r="K358" s="121">
        <v>7150</v>
      </c>
    </row>
    <row r="359" spans="2:11" ht="15.75">
      <c r="B359" s="66" t="s">
        <v>25</v>
      </c>
      <c r="C359" s="20" t="s">
        <v>16</v>
      </c>
      <c r="D359" s="20" t="s">
        <v>50</v>
      </c>
      <c r="E359" s="20" t="s">
        <v>38</v>
      </c>
      <c r="F359" s="20" t="s">
        <v>300</v>
      </c>
      <c r="G359" s="20"/>
      <c r="H359" s="21"/>
      <c r="I359" s="120">
        <f>I346</f>
        <v>62000</v>
      </c>
      <c r="J359" s="120">
        <f>J346</f>
        <v>45150</v>
      </c>
      <c r="K359" s="120">
        <f>K346</f>
        <v>45150</v>
      </c>
    </row>
    <row r="360" spans="2:11" s="92" customFormat="1" ht="28.5">
      <c r="B360" s="97" t="s">
        <v>57</v>
      </c>
      <c r="C360" s="98" t="s">
        <v>16</v>
      </c>
      <c r="D360" s="98" t="s">
        <v>50</v>
      </c>
      <c r="E360" s="98" t="s">
        <v>38</v>
      </c>
      <c r="F360" s="98" t="s">
        <v>301</v>
      </c>
      <c r="G360" s="98"/>
      <c r="H360" s="99"/>
      <c r="I360" s="122">
        <f aca="true" t="shared" si="38" ref="I360:K361">I361</f>
        <v>227490</v>
      </c>
      <c r="J360" s="122">
        <f t="shared" si="38"/>
        <v>32490</v>
      </c>
      <c r="K360" s="122">
        <f t="shared" si="38"/>
        <v>32490</v>
      </c>
    </row>
    <row r="361" spans="2:11" ht="30">
      <c r="B361" s="66" t="s">
        <v>29</v>
      </c>
      <c r="C361" s="20" t="s">
        <v>16</v>
      </c>
      <c r="D361" s="20" t="s">
        <v>50</v>
      </c>
      <c r="E361" s="20" t="s">
        <v>38</v>
      </c>
      <c r="F361" s="20" t="s">
        <v>301</v>
      </c>
      <c r="G361" s="20" t="s">
        <v>30</v>
      </c>
      <c r="H361" s="38"/>
      <c r="I361" s="120">
        <f t="shared" si="38"/>
        <v>227490</v>
      </c>
      <c r="J361" s="120">
        <f t="shared" si="38"/>
        <v>32490</v>
      </c>
      <c r="K361" s="120">
        <f t="shared" si="38"/>
        <v>32490</v>
      </c>
    </row>
    <row r="362" spans="2:11" ht="30">
      <c r="B362" s="66" t="s">
        <v>31</v>
      </c>
      <c r="C362" s="20" t="s">
        <v>16</v>
      </c>
      <c r="D362" s="20" t="s">
        <v>50</v>
      </c>
      <c r="E362" s="20" t="s">
        <v>38</v>
      </c>
      <c r="F362" s="20" t="s">
        <v>301</v>
      </c>
      <c r="G362" s="20" t="s">
        <v>32</v>
      </c>
      <c r="H362" s="21"/>
      <c r="I362" s="120">
        <f>I363</f>
        <v>227490</v>
      </c>
      <c r="J362" s="120">
        <f>J363</f>
        <v>32490</v>
      </c>
      <c r="K362" s="120">
        <f>K363</f>
        <v>32490</v>
      </c>
    </row>
    <row r="363" spans="2:11" ht="30">
      <c r="B363" s="66" t="s">
        <v>82</v>
      </c>
      <c r="C363" s="20" t="s">
        <v>16</v>
      </c>
      <c r="D363" s="20" t="s">
        <v>50</v>
      </c>
      <c r="E363" s="20" t="s">
        <v>38</v>
      </c>
      <c r="F363" s="20" t="s">
        <v>301</v>
      </c>
      <c r="G363" s="20" t="s">
        <v>81</v>
      </c>
      <c r="H363" s="21"/>
      <c r="I363" s="120">
        <f>I364+I368</f>
        <v>227490</v>
      </c>
      <c r="J363" s="120">
        <f>J364+J368</f>
        <v>32490</v>
      </c>
      <c r="K363" s="120">
        <f>K364+K368</f>
        <v>32490</v>
      </c>
    </row>
    <row r="364" spans="2:11" ht="15.75">
      <c r="B364" s="66" t="s">
        <v>149</v>
      </c>
      <c r="C364" s="20" t="s">
        <v>16</v>
      </c>
      <c r="D364" s="20" t="s">
        <v>50</v>
      </c>
      <c r="E364" s="20" t="s">
        <v>38</v>
      </c>
      <c r="F364" s="20" t="s">
        <v>301</v>
      </c>
      <c r="G364" s="20" t="s">
        <v>81</v>
      </c>
      <c r="H364" s="21">
        <v>200</v>
      </c>
      <c r="I364" s="120">
        <f>I365</f>
        <v>56000</v>
      </c>
      <c r="J364" s="120">
        <f>J365</f>
        <v>26000</v>
      </c>
      <c r="K364" s="120">
        <f>K365</f>
        <v>26000</v>
      </c>
    </row>
    <row r="365" spans="2:11" ht="15.75">
      <c r="B365" s="66" t="s">
        <v>148</v>
      </c>
      <c r="C365" s="20" t="s">
        <v>16</v>
      </c>
      <c r="D365" s="20" t="s">
        <v>50</v>
      </c>
      <c r="E365" s="20" t="s">
        <v>38</v>
      </c>
      <c r="F365" s="20" t="s">
        <v>301</v>
      </c>
      <c r="G365" s="20" t="s">
        <v>81</v>
      </c>
      <c r="H365" s="21">
        <v>220</v>
      </c>
      <c r="I365" s="120">
        <f>I366+I367</f>
        <v>56000</v>
      </c>
      <c r="J365" s="120">
        <f>J366+J367</f>
        <v>26000</v>
      </c>
      <c r="K365" s="120">
        <f>K366+K367</f>
        <v>26000</v>
      </c>
    </row>
    <row r="366" spans="2:11" ht="15.75">
      <c r="B366" s="66" t="s">
        <v>127</v>
      </c>
      <c r="C366" s="19" t="s">
        <v>16</v>
      </c>
      <c r="D366" s="19" t="s">
        <v>50</v>
      </c>
      <c r="E366" s="19" t="s">
        <v>38</v>
      </c>
      <c r="F366" s="19" t="s">
        <v>301</v>
      </c>
      <c r="G366" s="19" t="s">
        <v>81</v>
      </c>
      <c r="H366" s="26">
        <v>222</v>
      </c>
      <c r="I366" s="121">
        <v>0</v>
      </c>
      <c r="J366" s="121">
        <v>5000</v>
      </c>
      <c r="K366" s="121">
        <v>5000</v>
      </c>
    </row>
    <row r="367" spans="2:11" ht="15.75">
      <c r="B367" s="66" t="s">
        <v>194</v>
      </c>
      <c r="C367" s="19" t="s">
        <v>16</v>
      </c>
      <c r="D367" s="19" t="s">
        <v>50</v>
      </c>
      <c r="E367" s="19" t="s">
        <v>38</v>
      </c>
      <c r="F367" s="19" t="s">
        <v>301</v>
      </c>
      <c r="G367" s="19" t="s">
        <v>81</v>
      </c>
      <c r="H367" s="26">
        <v>225</v>
      </c>
      <c r="I367" s="121">
        <v>56000</v>
      </c>
      <c r="J367" s="121">
        <v>21000</v>
      </c>
      <c r="K367" s="121">
        <v>21000</v>
      </c>
    </row>
    <row r="368" spans="2:11" ht="15.75">
      <c r="B368" s="66" t="s">
        <v>141</v>
      </c>
      <c r="C368" s="20" t="s">
        <v>16</v>
      </c>
      <c r="D368" s="20" t="s">
        <v>50</v>
      </c>
      <c r="E368" s="20" t="s">
        <v>38</v>
      </c>
      <c r="F368" s="20" t="s">
        <v>301</v>
      </c>
      <c r="G368" s="20" t="s">
        <v>81</v>
      </c>
      <c r="H368" s="21">
        <v>300</v>
      </c>
      <c r="I368" s="120">
        <f>I369</f>
        <v>171490</v>
      </c>
      <c r="J368" s="120">
        <f>J369</f>
        <v>6490</v>
      </c>
      <c r="K368" s="120">
        <f>K369</f>
        <v>6490</v>
      </c>
    </row>
    <row r="369" spans="2:11" ht="15.75">
      <c r="B369" s="66" t="s">
        <v>118</v>
      </c>
      <c r="C369" s="20" t="s">
        <v>16</v>
      </c>
      <c r="D369" s="20" t="s">
        <v>50</v>
      </c>
      <c r="E369" s="20" t="s">
        <v>38</v>
      </c>
      <c r="F369" s="20" t="s">
        <v>301</v>
      </c>
      <c r="G369" s="20" t="s">
        <v>81</v>
      </c>
      <c r="H369" s="21">
        <v>340</v>
      </c>
      <c r="I369" s="120">
        <f>I370+I371+I372</f>
        <v>171490</v>
      </c>
      <c r="J369" s="120">
        <f>J370+J371+J372</f>
        <v>6490</v>
      </c>
      <c r="K369" s="120">
        <f>K370+K371+K372</f>
        <v>6490</v>
      </c>
    </row>
    <row r="370" spans="2:11" ht="15.75">
      <c r="B370" s="66" t="s">
        <v>218</v>
      </c>
      <c r="C370" s="19" t="s">
        <v>16</v>
      </c>
      <c r="D370" s="19" t="s">
        <v>50</v>
      </c>
      <c r="E370" s="19" t="s">
        <v>38</v>
      </c>
      <c r="F370" s="19" t="s">
        <v>301</v>
      </c>
      <c r="G370" s="19" t="s">
        <v>81</v>
      </c>
      <c r="H370" s="26">
        <v>343</v>
      </c>
      <c r="I370" s="121">
        <v>2200</v>
      </c>
      <c r="J370" s="121">
        <v>2200</v>
      </c>
      <c r="K370" s="121">
        <v>2200</v>
      </c>
    </row>
    <row r="371" spans="2:11" ht="15.75">
      <c r="B371" s="66" t="s">
        <v>219</v>
      </c>
      <c r="C371" s="19" t="s">
        <v>16</v>
      </c>
      <c r="D371" s="19" t="s">
        <v>50</v>
      </c>
      <c r="E371" s="19" t="s">
        <v>38</v>
      </c>
      <c r="F371" s="19" t="s">
        <v>301</v>
      </c>
      <c r="G371" s="19" t="s">
        <v>81</v>
      </c>
      <c r="H371" s="26">
        <v>344</v>
      </c>
      <c r="I371" s="121">
        <v>1250</v>
      </c>
      <c r="J371" s="121">
        <v>1250</v>
      </c>
      <c r="K371" s="121">
        <v>1250</v>
      </c>
    </row>
    <row r="372" spans="2:11" ht="30">
      <c r="B372" s="66" t="s">
        <v>220</v>
      </c>
      <c r="C372" s="19" t="s">
        <v>16</v>
      </c>
      <c r="D372" s="19" t="s">
        <v>50</v>
      </c>
      <c r="E372" s="19" t="s">
        <v>38</v>
      </c>
      <c r="F372" s="19" t="s">
        <v>301</v>
      </c>
      <c r="G372" s="19" t="s">
        <v>81</v>
      </c>
      <c r="H372" s="26">
        <v>346</v>
      </c>
      <c r="I372" s="121">
        <v>168040</v>
      </c>
      <c r="J372" s="121">
        <v>3040</v>
      </c>
      <c r="K372" s="121">
        <v>3040</v>
      </c>
    </row>
    <row r="373" spans="2:11" s="44" customFormat="1" ht="15.75">
      <c r="B373" s="71" t="s">
        <v>25</v>
      </c>
      <c r="C373" s="19" t="s">
        <v>16</v>
      </c>
      <c r="D373" s="19" t="s">
        <v>50</v>
      </c>
      <c r="E373" s="19" t="s">
        <v>38</v>
      </c>
      <c r="F373" s="19" t="s">
        <v>301</v>
      </c>
      <c r="G373" s="19"/>
      <c r="H373" s="26"/>
      <c r="I373" s="121">
        <f>I360</f>
        <v>227490</v>
      </c>
      <c r="J373" s="121">
        <f>J360</f>
        <v>32490</v>
      </c>
      <c r="K373" s="121">
        <f>K360</f>
        <v>32490</v>
      </c>
    </row>
    <row r="374" spans="2:11" s="44" customFormat="1" ht="15.75">
      <c r="B374" s="71" t="s">
        <v>25</v>
      </c>
      <c r="C374" s="19" t="s">
        <v>16</v>
      </c>
      <c r="D374" s="19" t="s">
        <v>50</v>
      </c>
      <c r="E374" s="19" t="s">
        <v>38</v>
      </c>
      <c r="F374" s="19"/>
      <c r="G374" s="19"/>
      <c r="H374" s="26"/>
      <c r="I374" s="121">
        <f>I360+I346+I333+I317+I306</f>
        <v>780090</v>
      </c>
      <c r="J374" s="121">
        <f>J360+J346+J333+J317+J306</f>
        <v>1018640</v>
      </c>
      <c r="K374" s="121">
        <f>K360+K346+K333+K317+K306</f>
        <v>368640</v>
      </c>
    </row>
    <row r="375" spans="2:11" s="118" customFormat="1" ht="24" customHeight="1">
      <c r="B375" s="81" t="s">
        <v>257</v>
      </c>
      <c r="C375" s="63" t="s">
        <v>16</v>
      </c>
      <c r="D375" s="62" t="s">
        <v>191</v>
      </c>
      <c r="E375" s="115" t="s">
        <v>258</v>
      </c>
      <c r="F375" s="116"/>
      <c r="G375" s="116"/>
      <c r="H375" s="117"/>
      <c r="I375" s="127">
        <f aca="true" t="shared" si="39" ref="I375:K377">I376</f>
        <v>0</v>
      </c>
      <c r="J375" s="127">
        <f t="shared" si="39"/>
        <v>0</v>
      </c>
      <c r="K375" s="127">
        <f t="shared" si="39"/>
        <v>8317070.71</v>
      </c>
    </row>
    <row r="376" spans="2:11" s="44" customFormat="1" ht="15.75">
      <c r="B376" s="66" t="s">
        <v>259</v>
      </c>
      <c r="C376" s="20" t="s">
        <v>16</v>
      </c>
      <c r="D376" s="20" t="s">
        <v>191</v>
      </c>
      <c r="E376" s="55" t="s">
        <v>50</v>
      </c>
      <c r="F376" s="20"/>
      <c r="G376" s="20"/>
      <c r="H376" s="21"/>
      <c r="I376" s="120">
        <f t="shared" si="39"/>
        <v>0</v>
      </c>
      <c r="J376" s="120">
        <f t="shared" si="39"/>
        <v>0</v>
      </c>
      <c r="K376" s="120">
        <f t="shared" si="39"/>
        <v>8317070.71</v>
      </c>
    </row>
    <row r="377" spans="2:11" s="44" customFormat="1" ht="45">
      <c r="B377" s="66" t="s">
        <v>262</v>
      </c>
      <c r="C377" s="20" t="s">
        <v>16</v>
      </c>
      <c r="D377" s="20" t="s">
        <v>191</v>
      </c>
      <c r="E377" s="55" t="s">
        <v>50</v>
      </c>
      <c r="F377" s="20" t="s">
        <v>265</v>
      </c>
      <c r="G377" s="20"/>
      <c r="H377" s="21"/>
      <c r="I377" s="120">
        <f t="shared" si="39"/>
        <v>0</v>
      </c>
      <c r="J377" s="120">
        <f t="shared" si="39"/>
        <v>0</v>
      </c>
      <c r="K377" s="120">
        <f t="shared" si="39"/>
        <v>8317070.71</v>
      </c>
    </row>
    <row r="378" spans="2:11" s="44" customFormat="1" ht="45">
      <c r="B378" s="66" t="s">
        <v>20</v>
      </c>
      <c r="C378" s="20" t="s">
        <v>16</v>
      </c>
      <c r="D378" s="20" t="s">
        <v>191</v>
      </c>
      <c r="E378" s="55" t="s">
        <v>50</v>
      </c>
      <c r="F378" s="20" t="s">
        <v>266</v>
      </c>
      <c r="G378" s="20"/>
      <c r="H378" s="21"/>
      <c r="I378" s="120">
        <f aca="true" t="shared" si="40" ref="I378:K383">I379</f>
        <v>0</v>
      </c>
      <c r="J378" s="120">
        <f t="shared" si="40"/>
        <v>0</v>
      </c>
      <c r="K378" s="120">
        <f t="shared" si="40"/>
        <v>8317070.71</v>
      </c>
    </row>
    <row r="379" spans="2:11" s="44" customFormat="1" ht="42.75">
      <c r="B379" s="97" t="s">
        <v>326</v>
      </c>
      <c r="C379" s="98" t="s">
        <v>16</v>
      </c>
      <c r="D379" s="98" t="s">
        <v>191</v>
      </c>
      <c r="E379" s="112" t="s">
        <v>50</v>
      </c>
      <c r="F379" s="98" t="s">
        <v>302</v>
      </c>
      <c r="G379" s="98"/>
      <c r="H379" s="99"/>
      <c r="I379" s="122">
        <f t="shared" si="40"/>
        <v>0</v>
      </c>
      <c r="J379" s="122">
        <f t="shared" si="40"/>
        <v>0</v>
      </c>
      <c r="K379" s="122">
        <f t="shared" si="40"/>
        <v>8317070.71</v>
      </c>
    </row>
    <row r="380" spans="2:11" s="44" customFormat="1" ht="30">
      <c r="B380" s="66" t="s">
        <v>252</v>
      </c>
      <c r="C380" s="20" t="s">
        <v>16</v>
      </c>
      <c r="D380" s="20" t="s">
        <v>191</v>
      </c>
      <c r="E380" s="55" t="s">
        <v>50</v>
      </c>
      <c r="F380" s="20" t="s">
        <v>302</v>
      </c>
      <c r="G380" s="20" t="s">
        <v>30</v>
      </c>
      <c r="H380" s="21"/>
      <c r="I380" s="120">
        <f t="shared" si="40"/>
        <v>0</v>
      </c>
      <c r="J380" s="120">
        <f t="shared" si="40"/>
        <v>0</v>
      </c>
      <c r="K380" s="120">
        <f t="shared" si="40"/>
        <v>8317070.71</v>
      </c>
    </row>
    <row r="381" spans="2:11" s="44" customFormat="1" ht="30">
      <c r="B381" s="66" t="s">
        <v>253</v>
      </c>
      <c r="C381" s="20" t="s">
        <v>16</v>
      </c>
      <c r="D381" s="20" t="s">
        <v>191</v>
      </c>
      <c r="E381" s="55" t="s">
        <v>50</v>
      </c>
      <c r="F381" s="20" t="s">
        <v>302</v>
      </c>
      <c r="G381" s="20" t="s">
        <v>32</v>
      </c>
      <c r="H381" s="21"/>
      <c r="I381" s="120">
        <f t="shared" si="40"/>
        <v>0</v>
      </c>
      <c r="J381" s="120">
        <f t="shared" si="40"/>
        <v>0</v>
      </c>
      <c r="K381" s="120">
        <f t="shared" si="40"/>
        <v>8317070.71</v>
      </c>
    </row>
    <row r="382" spans="2:11" s="44" customFormat="1" ht="30">
      <c r="B382" s="66" t="s">
        <v>260</v>
      </c>
      <c r="C382" s="20" t="s">
        <v>16</v>
      </c>
      <c r="D382" s="20" t="s">
        <v>191</v>
      </c>
      <c r="E382" s="55" t="s">
        <v>50</v>
      </c>
      <c r="F382" s="20" t="s">
        <v>302</v>
      </c>
      <c r="G382" s="20" t="s">
        <v>81</v>
      </c>
      <c r="H382" s="21"/>
      <c r="I382" s="120">
        <f t="shared" si="40"/>
        <v>0</v>
      </c>
      <c r="J382" s="120">
        <f t="shared" si="40"/>
        <v>0</v>
      </c>
      <c r="K382" s="120">
        <f t="shared" si="40"/>
        <v>8317070.71</v>
      </c>
    </row>
    <row r="383" spans="2:11" s="44" customFormat="1" ht="15.75">
      <c r="B383" s="66" t="s">
        <v>187</v>
      </c>
      <c r="C383" s="20" t="s">
        <v>16</v>
      </c>
      <c r="D383" s="20" t="s">
        <v>191</v>
      </c>
      <c r="E383" s="55" t="s">
        <v>50</v>
      </c>
      <c r="F383" s="20" t="s">
        <v>302</v>
      </c>
      <c r="G383" s="20" t="s">
        <v>81</v>
      </c>
      <c r="H383" s="57">
        <v>200</v>
      </c>
      <c r="I383" s="120">
        <f t="shared" si="40"/>
        <v>0</v>
      </c>
      <c r="J383" s="120">
        <f t="shared" si="40"/>
        <v>0</v>
      </c>
      <c r="K383" s="120">
        <f t="shared" si="40"/>
        <v>8317070.71</v>
      </c>
    </row>
    <row r="384" spans="2:11" s="44" customFormat="1" ht="15.75">
      <c r="B384" s="66" t="s">
        <v>261</v>
      </c>
      <c r="C384" s="20" t="s">
        <v>16</v>
      </c>
      <c r="D384" s="20" t="s">
        <v>191</v>
      </c>
      <c r="E384" s="55" t="s">
        <v>50</v>
      </c>
      <c r="F384" s="20" t="s">
        <v>302</v>
      </c>
      <c r="G384" s="20" t="s">
        <v>81</v>
      </c>
      <c r="H384" s="21">
        <v>220</v>
      </c>
      <c r="I384" s="120">
        <f>I385+I386</f>
        <v>0</v>
      </c>
      <c r="J384" s="120">
        <f>J385+J386</f>
        <v>0</v>
      </c>
      <c r="K384" s="120">
        <f>K385+K386</f>
        <v>8317070.71</v>
      </c>
    </row>
    <row r="385" spans="2:11" s="44" customFormat="1" ht="15.75">
      <c r="B385" s="66" t="s">
        <v>256</v>
      </c>
      <c r="C385" s="20" t="s">
        <v>16</v>
      </c>
      <c r="D385" s="20" t="s">
        <v>191</v>
      </c>
      <c r="E385" s="55" t="s">
        <v>50</v>
      </c>
      <c r="F385" s="20" t="s">
        <v>302</v>
      </c>
      <c r="G385" s="20" t="s">
        <v>81</v>
      </c>
      <c r="H385" s="21">
        <v>226</v>
      </c>
      <c r="I385" s="120">
        <v>0</v>
      </c>
      <c r="J385" s="138">
        <v>0</v>
      </c>
      <c r="K385" s="138">
        <v>8233900</v>
      </c>
    </row>
    <row r="386" spans="2:11" s="44" customFormat="1" ht="15.75">
      <c r="B386" s="66" t="s">
        <v>256</v>
      </c>
      <c r="C386" s="20" t="s">
        <v>16</v>
      </c>
      <c r="D386" s="20" t="s">
        <v>191</v>
      </c>
      <c r="E386" s="55" t="s">
        <v>50</v>
      </c>
      <c r="F386" s="20" t="s">
        <v>302</v>
      </c>
      <c r="G386" s="20" t="s">
        <v>81</v>
      </c>
      <c r="H386" s="21">
        <v>226</v>
      </c>
      <c r="I386" s="120">
        <v>0</v>
      </c>
      <c r="J386" s="138">
        <v>0</v>
      </c>
      <c r="K386" s="138">
        <v>83170.71</v>
      </c>
    </row>
    <row r="387" spans="2:11" s="91" customFormat="1" ht="25.5" customHeight="1">
      <c r="B387" s="81" t="s">
        <v>58</v>
      </c>
      <c r="C387" s="63" t="s">
        <v>16</v>
      </c>
      <c r="D387" s="63" t="s">
        <v>59</v>
      </c>
      <c r="E387" s="63"/>
      <c r="F387" s="63"/>
      <c r="G387" s="63"/>
      <c r="H387" s="64"/>
      <c r="I387" s="127">
        <f>I388+I409+I419</f>
        <v>15000</v>
      </c>
      <c r="J387" s="127">
        <f>J388+J409+J419</f>
        <v>10000</v>
      </c>
      <c r="K387" s="127">
        <f>K388+K409+K419</f>
        <v>0</v>
      </c>
    </row>
    <row r="388" spans="2:11" ht="15.75">
      <c r="B388" s="85" t="s">
        <v>164</v>
      </c>
      <c r="C388" s="39" t="s">
        <v>16</v>
      </c>
      <c r="D388" s="39" t="s">
        <v>59</v>
      </c>
      <c r="E388" s="39" t="s">
        <v>59</v>
      </c>
      <c r="F388" s="39"/>
      <c r="G388" s="39"/>
      <c r="H388" s="41"/>
      <c r="I388" s="132">
        <f>I389+I399</f>
        <v>5000</v>
      </c>
      <c r="J388" s="132">
        <f>J389+J399</f>
        <v>0</v>
      </c>
      <c r="K388" s="132">
        <f>K389+K399</f>
        <v>0</v>
      </c>
    </row>
    <row r="389" spans="2:11" s="92" customFormat="1" ht="42.75">
      <c r="B389" s="97" t="s">
        <v>241</v>
      </c>
      <c r="C389" s="98" t="s">
        <v>16</v>
      </c>
      <c r="D389" s="98" t="s">
        <v>59</v>
      </c>
      <c r="E389" s="98"/>
      <c r="F389" s="98" t="s">
        <v>303</v>
      </c>
      <c r="G389" s="98"/>
      <c r="H389" s="99"/>
      <c r="I389" s="122">
        <f aca="true" t="shared" si="41" ref="I389:K391">I390</f>
        <v>3000</v>
      </c>
      <c r="J389" s="122">
        <f t="shared" si="41"/>
        <v>0</v>
      </c>
      <c r="K389" s="122">
        <f t="shared" si="41"/>
        <v>0</v>
      </c>
    </row>
    <row r="390" spans="2:11" ht="30">
      <c r="B390" s="66" t="s">
        <v>107</v>
      </c>
      <c r="C390" s="20" t="s">
        <v>16</v>
      </c>
      <c r="D390" s="20" t="s">
        <v>59</v>
      </c>
      <c r="E390" s="20" t="s">
        <v>59</v>
      </c>
      <c r="F390" s="20" t="s">
        <v>304</v>
      </c>
      <c r="G390" s="20"/>
      <c r="H390" s="21"/>
      <c r="I390" s="120">
        <f t="shared" si="41"/>
        <v>3000</v>
      </c>
      <c r="J390" s="120">
        <f t="shared" si="41"/>
        <v>0</v>
      </c>
      <c r="K390" s="120">
        <f t="shared" si="41"/>
        <v>0</v>
      </c>
    </row>
    <row r="391" spans="2:11" ht="30">
      <c r="B391" s="66" t="s">
        <v>108</v>
      </c>
      <c r="C391" s="20" t="s">
        <v>16</v>
      </c>
      <c r="D391" s="20" t="s">
        <v>59</v>
      </c>
      <c r="E391" s="20" t="s">
        <v>59</v>
      </c>
      <c r="F391" s="20" t="s">
        <v>305</v>
      </c>
      <c r="G391" s="20"/>
      <c r="H391" s="21"/>
      <c r="I391" s="120">
        <f t="shared" si="41"/>
        <v>3000</v>
      </c>
      <c r="J391" s="120">
        <f t="shared" si="41"/>
        <v>0</v>
      </c>
      <c r="K391" s="120">
        <f t="shared" si="41"/>
        <v>0</v>
      </c>
    </row>
    <row r="392" spans="2:11" ht="30">
      <c r="B392" s="66" t="s">
        <v>29</v>
      </c>
      <c r="C392" s="20" t="s">
        <v>16</v>
      </c>
      <c r="D392" s="20" t="s">
        <v>59</v>
      </c>
      <c r="E392" s="20" t="s">
        <v>59</v>
      </c>
      <c r="F392" s="20" t="s">
        <v>305</v>
      </c>
      <c r="G392" s="20" t="s">
        <v>30</v>
      </c>
      <c r="H392" s="21"/>
      <c r="I392" s="120">
        <f aca="true" t="shared" si="42" ref="I392:K396">I393</f>
        <v>3000</v>
      </c>
      <c r="J392" s="120">
        <f t="shared" si="42"/>
        <v>0</v>
      </c>
      <c r="K392" s="120">
        <f t="shared" si="42"/>
        <v>0</v>
      </c>
    </row>
    <row r="393" spans="2:11" ht="30">
      <c r="B393" s="66" t="s">
        <v>31</v>
      </c>
      <c r="C393" s="20" t="s">
        <v>16</v>
      </c>
      <c r="D393" s="20" t="s">
        <v>59</v>
      </c>
      <c r="E393" s="20" t="s">
        <v>59</v>
      </c>
      <c r="F393" s="20" t="s">
        <v>305</v>
      </c>
      <c r="G393" s="20" t="s">
        <v>32</v>
      </c>
      <c r="H393" s="21"/>
      <c r="I393" s="120">
        <f aca="true" t="shared" si="43" ref="I393:K394">I394</f>
        <v>3000</v>
      </c>
      <c r="J393" s="120">
        <f t="shared" si="43"/>
        <v>0</v>
      </c>
      <c r="K393" s="120">
        <f t="shared" si="43"/>
        <v>0</v>
      </c>
    </row>
    <row r="394" spans="2:11" ht="30">
      <c r="B394" s="66" t="s">
        <v>82</v>
      </c>
      <c r="C394" s="20" t="s">
        <v>16</v>
      </c>
      <c r="D394" s="20" t="s">
        <v>59</v>
      </c>
      <c r="E394" s="20" t="s">
        <v>59</v>
      </c>
      <c r="F394" s="20" t="s">
        <v>305</v>
      </c>
      <c r="G394" s="20" t="s">
        <v>81</v>
      </c>
      <c r="H394" s="21"/>
      <c r="I394" s="120">
        <f t="shared" si="43"/>
        <v>3000</v>
      </c>
      <c r="J394" s="120">
        <f t="shared" si="43"/>
        <v>0</v>
      </c>
      <c r="K394" s="120">
        <f t="shared" si="43"/>
        <v>0</v>
      </c>
    </row>
    <row r="395" spans="2:11" ht="15.75">
      <c r="B395" s="66" t="s">
        <v>149</v>
      </c>
      <c r="C395" s="20" t="s">
        <v>16</v>
      </c>
      <c r="D395" s="20" t="s">
        <v>59</v>
      </c>
      <c r="E395" s="20" t="s">
        <v>59</v>
      </c>
      <c r="F395" s="20" t="s">
        <v>305</v>
      </c>
      <c r="G395" s="20" t="s">
        <v>81</v>
      </c>
      <c r="H395" s="21">
        <v>200</v>
      </c>
      <c r="I395" s="120">
        <f t="shared" si="42"/>
        <v>3000</v>
      </c>
      <c r="J395" s="120">
        <f t="shared" si="42"/>
        <v>0</v>
      </c>
      <c r="K395" s="120">
        <f t="shared" si="42"/>
        <v>0</v>
      </c>
    </row>
    <row r="396" spans="2:11" ht="15.75">
      <c r="B396" s="66" t="s">
        <v>148</v>
      </c>
      <c r="C396" s="20" t="s">
        <v>16</v>
      </c>
      <c r="D396" s="20" t="s">
        <v>59</v>
      </c>
      <c r="E396" s="20" t="s">
        <v>59</v>
      </c>
      <c r="F396" s="20" t="s">
        <v>305</v>
      </c>
      <c r="G396" s="20" t="s">
        <v>81</v>
      </c>
      <c r="H396" s="21">
        <v>220</v>
      </c>
      <c r="I396" s="120">
        <f t="shared" si="42"/>
        <v>3000</v>
      </c>
      <c r="J396" s="120">
        <f t="shared" si="42"/>
        <v>0</v>
      </c>
      <c r="K396" s="120">
        <f t="shared" si="42"/>
        <v>0</v>
      </c>
    </row>
    <row r="397" spans="2:11" ht="15.75">
      <c r="B397" s="66" t="s">
        <v>195</v>
      </c>
      <c r="C397" s="19" t="s">
        <v>16</v>
      </c>
      <c r="D397" s="19" t="s">
        <v>59</v>
      </c>
      <c r="E397" s="19" t="s">
        <v>59</v>
      </c>
      <c r="F397" s="19" t="s">
        <v>305</v>
      </c>
      <c r="G397" s="19" t="s">
        <v>81</v>
      </c>
      <c r="H397" s="26">
        <v>226</v>
      </c>
      <c r="I397" s="121">
        <v>3000</v>
      </c>
      <c r="J397" s="121">
        <v>0</v>
      </c>
      <c r="K397" s="121">
        <v>0</v>
      </c>
    </row>
    <row r="398" spans="2:11" ht="15.75">
      <c r="B398" s="71" t="s">
        <v>25</v>
      </c>
      <c r="C398" s="19" t="s">
        <v>16</v>
      </c>
      <c r="D398" s="19" t="s">
        <v>59</v>
      </c>
      <c r="E398" s="19" t="s">
        <v>59</v>
      </c>
      <c r="F398" s="19" t="s">
        <v>303</v>
      </c>
      <c r="G398" s="19"/>
      <c r="H398" s="26"/>
      <c r="I398" s="121">
        <f>I389</f>
        <v>3000</v>
      </c>
      <c r="J398" s="121">
        <f>J389</f>
        <v>0</v>
      </c>
      <c r="K398" s="121">
        <f>K389</f>
        <v>0</v>
      </c>
    </row>
    <row r="399" spans="2:11" s="92" customFormat="1" ht="57">
      <c r="B399" s="97" t="s">
        <v>336</v>
      </c>
      <c r="C399" s="98" t="s">
        <v>16</v>
      </c>
      <c r="D399" s="98"/>
      <c r="E399" s="98"/>
      <c r="F399" s="98" t="s">
        <v>306</v>
      </c>
      <c r="G399" s="98"/>
      <c r="H399" s="99"/>
      <c r="I399" s="122">
        <f aca="true" t="shared" si="44" ref="I399:K401">I400</f>
        <v>2000</v>
      </c>
      <c r="J399" s="122">
        <f t="shared" si="44"/>
        <v>0</v>
      </c>
      <c r="K399" s="122">
        <f t="shared" si="44"/>
        <v>0</v>
      </c>
    </row>
    <row r="400" spans="2:11" ht="30">
      <c r="B400" s="66" t="s">
        <v>105</v>
      </c>
      <c r="C400" s="20" t="s">
        <v>16</v>
      </c>
      <c r="D400" s="20" t="s">
        <v>59</v>
      </c>
      <c r="E400" s="20"/>
      <c r="F400" s="20" t="s">
        <v>307</v>
      </c>
      <c r="G400" s="20"/>
      <c r="H400" s="21"/>
      <c r="I400" s="120">
        <f t="shared" si="44"/>
        <v>2000</v>
      </c>
      <c r="J400" s="120">
        <f t="shared" si="44"/>
        <v>0</v>
      </c>
      <c r="K400" s="120">
        <f t="shared" si="44"/>
        <v>0</v>
      </c>
    </row>
    <row r="401" spans="2:11" ht="30">
      <c r="B401" s="66" t="s">
        <v>106</v>
      </c>
      <c r="C401" s="20" t="s">
        <v>16</v>
      </c>
      <c r="D401" s="20" t="s">
        <v>59</v>
      </c>
      <c r="E401" s="20" t="s">
        <v>59</v>
      </c>
      <c r="F401" s="20" t="s">
        <v>308</v>
      </c>
      <c r="G401" s="20"/>
      <c r="H401" s="21"/>
      <c r="I401" s="120">
        <f t="shared" si="44"/>
        <v>2000</v>
      </c>
      <c r="J401" s="120">
        <f t="shared" si="44"/>
        <v>0</v>
      </c>
      <c r="K401" s="120">
        <f t="shared" si="44"/>
        <v>0</v>
      </c>
    </row>
    <row r="402" spans="2:11" ht="30">
      <c r="B402" s="66" t="s">
        <v>29</v>
      </c>
      <c r="C402" s="20" t="s">
        <v>16</v>
      </c>
      <c r="D402" s="20" t="s">
        <v>59</v>
      </c>
      <c r="E402" s="20" t="s">
        <v>59</v>
      </c>
      <c r="F402" s="20" t="s">
        <v>308</v>
      </c>
      <c r="G402" s="20" t="s">
        <v>30</v>
      </c>
      <c r="H402" s="21"/>
      <c r="I402" s="120">
        <f aca="true" t="shared" si="45" ref="I402:K406">I403</f>
        <v>2000</v>
      </c>
      <c r="J402" s="120">
        <f t="shared" si="45"/>
        <v>0</v>
      </c>
      <c r="K402" s="120">
        <f t="shared" si="45"/>
        <v>0</v>
      </c>
    </row>
    <row r="403" spans="2:11" ht="30">
      <c r="B403" s="66" t="s">
        <v>31</v>
      </c>
      <c r="C403" s="20" t="s">
        <v>16</v>
      </c>
      <c r="D403" s="20" t="s">
        <v>59</v>
      </c>
      <c r="E403" s="20" t="s">
        <v>59</v>
      </c>
      <c r="F403" s="20" t="s">
        <v>308</v>
      </c>
      <c r="G403" s="20" t="s">
        <v>32</v>
      </c>
      <c r="H403" s="21"/>
      <c r="I403" s="120">
        <f aca="true" t="shared" si="46" ref="I403:K404">I404</f>
        <v>2000</v>
      </c>
      <c r="J403" s="120">
        <f t="shared" si="46"/>
        <v>0</v>
      </c>
      <c r="K403" s="120">
        <f t="shared" si="46"/>
        <v>0</v>
      </c>
    </row>
    <row r="404" spans="2:11" ht="30">
      <c r="B404" s="66" t="s">
        <v>82</v>
      </c>
      <c r="C404" s="20" t="s">
        <v>16</v>
      </c>
      <c r="D404" s="20" t="s">
        <v>59</v>
      </c>
      <c r="E404" s="20" t="s">
        <v>59</v>
      </c>
      <c r="F404" s="20" t="s">
        <v>308</v>
      </c>
      <c r="G404" s="20" t="s">
        <v>81</v>
      </c>
      <c r="H404" s="21"/>
      <c r="I404" s="120">
        <f t="shared" si="46"/>
        <v>2000</v>
      </c>
      <c r="J404" s="120">
        <f t="shared" si="46"/>
        <v>0</v>
      </c>
      <c r="K404" s="120">
        <f t="shared" si="46"/>
        <v>0</v>
      </c>
    </row>
    <row r="405" spans="2:11" ht="15.75">
      <c r="B405" s="66" t="s">
        <v>147</v>
      </c>
      <c r="C405" s="20" t="s">
        <v>16</v>
      </c>
      <c r="D405" s="20" t="s">
        <v>59</v>
      </c>
      <c r="E405" s="20" t="s">
        <v>59</v>
      </c>
      <c r="F405" s="20" t="s">
        <v>308</v>
      </c>
      <c r="G405" s="20" t="s">
        <v>81</v>
      </c>
      <c r="H405" s="21">
        <v>200</v>
      </c>
      <c r="I405" s="120">
        <f t="shared" si="45"/>
        <v>2000</v>
      </c>
      <c r="J405" s="120">
        <f t="shared" si="45"/>
        <v>0</v>
      </c>
      <c r="K405" s="120">
        <f t="shared" si="45"/>
        <v>0</v>
      </c>
    </row>
    <row r="406" spans="2:11" ht="15.75">
      <c r="B406" s="66" t="s">
        <v>148</v>
      </c>
      <c r="C406" s="20" t="s">
        <v>16</v>
      </c>
      <c r="D406" s="20" t="s">
        <v>59</v>
      </c>
      <c r="E406" s="20" t="s">
        <v>59</v>
      </c>
      <c r="F406" s="20" t="s">
        <v>308</v>
      </c>
      <c r="G406" s="20" t="s">
        <v>81</v>
      </c>
      <c r="H406" s="21">
        <v>220</v>
      </c>
      <c r="I406" s="120">
        <f t="shared" si="45"/>
        <v>2000</v>
      </c>
      <c r="J406" s="120">
        <f t="shared" si="45"/>
        <v>0</v>
      </c>
      <c r="K406" s="120">
        <f t="shared" si="45"/>
        <v>0</v>
      </c>
    </row>
    <row r="407" spans="2:11" ht="15.75">
      <c r="B407" s="66" t="s">
        <v>195</v>
      </c>
      <c r="C407" s="19" t="s">
        <v>16</v>
      </c>
      <c r="D407" s="19" t="s">
        <v>59</v>
      </c>
      <c r="E407" s="19" t="s">
        <v>59</v>
      </c>
      <c r="F407" s="19" t="s">
        <v>308</v>
      </c>
      <c r="G407" s="19" t="s">
        <v>81</v>
      </c>
      <c r="H407" s="26">
        <v>226</v>
      </c>
      <c r="I407" s="121">
        <v>2000</v>
      </c>
      <c r="J407" s="121">
        <v>0</v>
      </c>
      <c r="K407" s="121">
        <v>0</v>
      </c>
    </row>
    <row r="408" spans="2:11" ht="15.75">
      <c r="B408" s="66" t="s">
        <v>25</v>
      </c>
      <c r="C408" s="20" t="s">
        <v>16</v>
      </c>
      <c r="D408" s="20" t="s">
        <v>59</v>
      </c>
      <c r="E408" s="20" t="s">
        <v>59</v>
      </c>
      <c r="F408" s="20" t="s">
        <v>306</v>
      </c>
      <c r="G408" s="20"/>
      <c r="H408" s="21"/>
      <c r="I408" s="120">
        <f>I399</f>
        <v>2000</v>
      </c>
      <c r="J408" s="120">
        <f>J399</f>
        <v>0</v>
      </c>
      <c r="K408" s="120">
        <f>K399</f>
        <v>0</v>
      </c>
    </row>
    <row r="409" spans="2:11" s="92" customFormat="1" ht="71.25">
      <c r="B409" s="97" t="s">
        <v>225</v>
      </c>
      <c r="C409" s="98" t="s">
        <v>16</v>
      </c>
      <c r="D409" s="98"/>
      <c r="E409" s="98"/>
      <c r="F409" s="98" t="s">
        <v>342</v>
      </c>
      <c r="G409" s="98"/>
      <c r="H409" s="99"/>
      <c r="I409" s="122">
        <f aca="true" t="shared" si="47" ref="I409:K416">I410</f>
        <v>10000</v>
      </c>
      <c r="J409" s="122">
        <f t="shared" si="47"/>
        <v>10000</v>
      </c>
      <c r="K409" s="122">
        <f t="shared" si="47"/>
        <v>0</v>
      </c>
    </row>
    <row r="410" spans="2:11" ht="30">
      <c r="B410" s="66" t="s">
        <v>353</v>
      </c>
      <c r="C410" s="20" t="s">
        <v>16</v>
      </c>
      <c r="D410" s="20" t="s">
        <v>59</v>
      </c>
      <c r="E410" s="20"/>
      <c r="F410" s="20" t="s">
        <v>322</v>
      </c>
      <c r="G410" s="20"/>
      <c r="H410" s="21"/>
      <c r="I410" s="120">
        <f t="shared" si="47"/>
        <v>10000</v>
      </c>
      <c r="J410" s="120">
        <f t="shared" si="47"/>
        <v>10000</v>
      </c>
      <c r="K410" s="120">
        <f t="shared" si="47"/>
        <v>0</v>
      </c>
    </row>
    <row r="411" spans="2:11" ht="30">
      <c r="B411" s="66" t="s">
        <v>226</v>
      </c>
      <c r="C411" s="20" t="s">
        <v>16</v>
      </c>
      <c r="D411" s="20" t="s">
        <v>59</v>
      </c>
      <c r="E411" s="20" t="s">
        <v>59</v>
      </c>
      <c r="F411" s="20" t="s">
        <v>323</v>
      </c>
      <c r="G411" s="20"/>
      <c r="H411" s="21"/>
      <c r="I411" s="120">
        <f t="shared" si="47"/>
        <v>10000</v>
      </c>
      <c r="J411" s="120">
        <f t="shared" si="47"/>
        <v>10000</v>
      </c>
      <c r="K411" s="120">
        <f t="shared" si="47"/>
        <v>0</v>
      </c>
    </row>
    <row r="412" spans="2:11" ht="30">
      <c r="B412" s="66" t="s">
        <v>29</v>
      </c>
      <c r="C412" s="20" t="s">
        <v>16</v>
      </c>
      <c r="D412" s="20" t="s">
        <v>59</v>
      </c>
      <c r="E412" s="20" t="s">
        <v>59</v>
      </c>
      <c r="F412" s="20" t="s">
        <v>323</v>
      </c>
      <c r="G412" s="20" t="s">
        <v>30</v>
      </c>
      <c r="H412" s="21"/>
      <c r="I412" s="120">
        <f t="shared" si="47"/>
        <v>10000</v>
      </c>
      <c r="J412" s="120">
        <f t="shared" si="47"/>
        <v>10000</v>
      </c>
      <c r="K412" s="120">
        <f t="shared" si="47"/>
        <v>0</v>
      </c>
    </row>
    <row r="413" spans="2:11" ht="30">
      <c r="B413" s="66" t="s">
        <v>31</v>
      </c>
      <c r="C413" s="20" t="s">
        <v>16</v>
      </c>
      <c r="D413" s="20" t="s">
        <v>59</v>
      </c>
      <c r="E413" s="20" t="s">
        <v>59</v>
      </c>
      <c r="F413" s="20" t="s">
        <v>323</v>
      </c>
      <c r="G413" s="20" t="s">
        <v>32</v>
      </c>
      <c r="H413" s="21"/>
      <c r="I413" s="120">
        <f t="shared" si="47"/>
        <v>10000</v>
      </c>
      <c r="J413" s="120">
        <f t="shared" si="47"/>
        <v>10000</v>
      </c>
      <c r="K413" s="120">
        <f t="shared" si="47"/>
        <v>0</v>
      </c>
    </row>
    <row r="414" spans="2:11" ht="30">
      <c r="B414" s="66" t="s">
        <v>82</v>
      </c>
      <c r="C414" s="20" t="s">
        <v>16</v>
      </c>
      <c r="D414" s="20" t="s">
        <v>59</v>
      </c>
      <c r="E414" s="20" t="s">
        <v>59</v>
      </c>
      <c r="F414" s="20" t="s">
        <v>323</v>
      </c>
      <c r="G414" s="20" t="s">
        <v>81</v>
      </c>
      <c r="H414" s="21"/>
      <c r="I414" s="120">
        <f t="shared" si="47"/>
        <v>10000</v>
      </c>
      <c r="J414" s="120">
        <f t="shared" si="47"/>
        <v>10000</v>
      </c>
      <c r="K414" s="120">
        <f t="shared" si="47"/>
        <v>0</v>
      </c>
    </row>
    <row r="415" spans="2:11" ht="15.75">
      <c r="B415" s="66" t="s">
        <v>147</v>
      </c>
      <c r="C415" s="20" t="s">
        <v>16</v>
      </c>
      <c r="D415" s="20" t="s">
        <v>59</v>
      </c>
      <c r="E415" s="20" t="s">
        <v>59</v>
      </c>
      <c r="F415" s="20" t="s">
        <v>323</v>
      </c>
      <c r="G415" s="20" t="s">
        <v>81</v>
      </c>
      <c r="H415" s="21">
        <v>200</v>
      </c>
      <c r="I415" s="120">
        <f t="shared" si="47"/>
        <v>10000</v>
      </c>
      <c r="J415" s="120">
        <f t="shared" si="47"/>
        <v>10000</v>
      </c>
      <c r="K415" s="120">
        <f t="shared" si="47"/>
        <v>0</v>
      </c>
    </row>
    <row r="416" spans="2:11" ht="15.75">
      <c r="B416" s="66" t="s">
        <v>148</v>
      </c>
      <c r="C416" s="20" t="s">
        <v>16</v>
      </c>
      <c r="D416" s="20" t="s">
        <v>59</v>
      </c>
      <c r="E416" s="20" t="s">
        <v>59</v>
      </c>
      <c r="F416" s="20" t="s">
        <v>323</v>
      </c>
      <c r="G416" s="20" t="s">
        <v>81</v>
      </c>
      <c r="H416" s="21">
        <v>220</v>
      </c>
      <c r="I416" s="120">
        <f t="shared" si="47"/>
        <v>10000</v>
      </c>
      <c r="J416" s="120">
        <f t="shared" si="47"/>
        <v>10000</v>
      </c>
      <c r="K416" s="120">
        <f t="shared" si="47"/>
        <v>0</v>
      </c>
    </row>
    <row r="417" spans="2:11" ht="15.75">
      <c r="B417" s="66" t="s">
        <v>195</v>
      </c>
      <c r="C417" s="19" t="s">
        <v>16</v>
      </c>
      <c r="D417" s="19" t="s">
        <v>59</v>
      </c>
      <c r="E417" s="19" t="s">
        <v>59</v>
      </c>
      <c r="F417" s="19" t="s">
        <v>323</v>
      </c>
      <c r="G417" s="19" t="s">
        <v>81</v>
      </c>
      <c r="H417" s="26">
        <v>226</v>
      </c>
      <c r="I417" s="121">
        <v>10000</v>
      </c>
      <c r="J417" s="121">
        <v>10000</v>
      </c>
      <c r="K417" s="121">
        <v>0</v>
      </c>
    </row>
    <row r="418" spans="2:11" ht="15.75">
      <c r="B418" s="71" t="s">
        <v>25</v>
      </c>
      <c r="C418" s="19" t="s">
        <v>16</v>
      </c>
      <c r="D418" s="19" t="s">
        <v>59</v>
      </c>
      <c r="E418" s="19" t="s">
        <v>59</v>
      </c>
      <c r="F418" s="19" t="s">
        <v>323</v>
      </c>
      <c r="G418" s="19"/>
      <c r="H418" s="26"/>
      <c r="I418" s="121">
        <f>I409</f>
        <v>10000</v>
      </c>
      <c r="J418" s="121">
        <f>J409</f>
        <v>10000</v>
      </c>
      <c r="K418" s="121">
        <f>K409</f>
        <v>0</v>
      </c>
    </row>
    <row r="419" spans="1:11" ht="71.25" hidden="1">
      <c r="A419" s="6"/>
      <c r="B419" s="69" t="s">
        <v>210</v>
      </c>
      <c r="C419" s="35" t="s">
        <v>16</v>
      </c>
      <c r="D419" s="35" t="s">
        <v>59</v>
      </c>
      <c r="E419" s="35" t="s">
        <v>59</v>
      </c>
      <c r="F419" s="16" t="s">
        <v>214</v>
      </c>
      <c r="G419" s="35"/>
      <c r="H419" s="36"/>
      <c r="I419" s="124">
        <f>I420</f>
        <v>0</v>
      </c>
      <c r="J419" s="124">
        <f>J420</f>
        <v>0</v>
      </c>
      <c r="K419" s="124">
        <f>K420</f>
        <v>0</v>
      </c>
    </row>
    <row r="420" spans="1:11" ht="30" hidden="1">
      <c r="A420" s="6"/>
      <c r="B420" s="66" t="s">
        <v>354</v>
      </c>
      <c r="C420" s="20" t="s">
        <v>16</v>
      </c>
      <c r="D420" s="20" t="s">
        <v>59</v>
      </c>
      <c r="E420" s="20" t="s">
        <v>59</v>
      </c>
      <c r="F420" s="20" t="s">
        <v>213</v>
      </c>
      <c r="G420" s="20"/>
      <c r="H420" s="21"/>
      <c r="I420" s="120">
        <f aca="true" t="shared" si="48" ref="I420:K424">I421</f>
        <v>0</v>
      </c>
      <c r="J420" s="120">
        <f t="shared" si="48"/>
        <v>0</v>
      </c>
      <c r="K420" s="120">
        <f t="shared" si="48"/>
        <v>0</v>
      </c>
    </row>
    <row r="421" spans="1:11" ht="45" hidden="1">
      <c r="A421" s="6"/>
      <c r="B421" s="66" t="s">
        <v>211</v>
      </c>
      <c r="C421" s="20" t="s">
        <v>16</v>
      </c>
      <c r="D421" s="20" t="s">
        <v>59</v>
      </c>
      <c r="E421" s="20" t="s">
        <v>59</v>
      </c>
      <c r="F421" s="20" t="s">
        <v>212</v>
      </c>
      <c r="G421" s="20"/>
      <c r="H421" s="21"/>
      <c r="I421" s="120">
        <f t="shared" si="48"/>
        <v>0</v>
      </c>
      <c r="J421" s="120">
        <f t="shared" si="48"/>
        <v>0</v>
      </c>
      <c r="K421" s="120">
        <f t="shared" si="48"/>
        <v>0</v>
      </c>
    </row>
    <row r="422" spans="1:11" ht="30" hidden="1">
      <c r="A422" s="6"/>
      <c r="B422" s="66" t="s">
        <v>29</v>
      </c>
      <c r="C422" s="20" t="s">
        <v>16</v>
      </c>
      <c r="D422" s="20" t="s">
        <v>59</v>
      </c>
      <c r="E422" s="20" t="s">
        <v>59</v>
      </c>
      <c r="F422" s="20" t="s">
        <v>212</v>
      </c>
      <c r="G422" s="20" t="s">
        <v>30</v>
      </c>
      <c r="H422" s="21"/>
      <c r="I422" s="120">
        <f t="shared" si="48"/>
        <v>0</v>
      </c>
      <c r="J422" s="120">
        <f t="shared" si="48"/>
        <v>0</v>
      </c>
      <c r="K422" s="120">
        <f t="shared" si="48"/>
        <v>0</v>
      </c>
    </row>
    <row r="423" spans="1:11" ht="30" hidden="1">
      <c r="A423" s="6"/>
      <c r="B423" s="66" t="s">
        <v>31</v>
      </c>
      <c r="C423" s="20" t="s">
        <v>16</v>
      </c>
      <c r="D423" s="20" t="s">
        <v>59</v>
      </c>
      <c r="E423" s="20" t="s">
        <v>59</v>
      </c>
      <c r="F423" s="20" t="s">
        <v>212</v>
      </c>
      <c r="G423" s="20" t="s">
        <v>81</v>
      </c>
      <c r="H423" s="21"/>
      <c r="I423" s="120">
        <f t="shared" si="48"/>
        <v>0</v>
      </c>
      <c r="J423" s="120">
        <f t="shared" si="48"/>
        <v>0</v>
      </c>
      <c r="K423" s="120">
        <f t="shared" si="48"/>
        <v>0</v>
      </c>
    </row>
    <row r="424" spans="1:11" ht="30" hidden="1">
      <c r="A424" s="6"/>
      <c r="B424" s="66" t="s">
        <v>82</v>
      </c>
      <c r="C424" s="20" t="s">
        <v>16</v>
      </c>
      <c r="D424" s="20" t="s">
        <v>59</v>
      </c>
      <c r="E424" s="20" t="s">
        <v>59</v>
      </c>
      <c r="F424" s="20" t="s">
        <v>212</v>
      </c>
      <c r="G424" s="20" t="s">
        <v>81</v>
      </c>
      <c r="H424" s="21">
        <v>200</v>
      </c>
      <c r="I424" s="120">
        <f t="shared" si="48"/>
        <v>0</v>
      </c>
      <c r="J424" s="120">
        <f t="shared" si="48"/>
        <v>0</v>
      </c>
      <c r="K424" s="120">
        <f t="shared" si="48"/>
        <v>0</v>
      </c>
    </row>
    <row r="425" spans="1:11" ht="15.75" hidden="1">
      <c r="A425" s="6"/>
      <c r="B425" s="66" t="s">
        <v>147</v>
      </c>
      <c r="C425" s="20" t="s">
        <v>16</v>
      </c>
      <c r="D425" s="20" t="s">
        <v>59</v>
      </c>
      <c r="E425" s="20" t="s">
        <v>59</v>
      </c>
      <c r="F425" s="20" t="s">
        <v>212</v>
      </c>
      <c r="G425" s="20" t="s">
        <v>81</v>
      </c>
      <c r="H425" s="21">
        <v>200</v>
      </c>
      <c r="I425" s="120">
        <f>I426</f>
        <v>0</v>
      </c>
      <c r="J425" s="120">
        <f>J426</f>
        <v>0</v>
      </c>
      <c r="K425" s="120">
        <f>K426</f>
        <v>0</v>
      </c>
    </row>
    <row r="426" spans="1:11" ht="15.75" hidden="1">
      <c r="A426" s="6"/>
      <c r="B426" s="66" t="s">
        <v>154</v>
      </c>
      <c r="C426" s="20" t="s">
        <v>16</v>
      </c>
      <c r="D426" s="20" t="s">
        <v>59</v>
      </c>
      <c r="E426" s="20" t="s">
        <v>59</v>
      </c>
      <c r="F426" s="20" t="s">
        <v>212</v>
      </c>
      <c r="G426" s="20" t="s">
        <v>81</v>
      </c>
      <c r="H426" s="21">
        <v>226</v>
      </c>
      <c r="I426" s="120">
        <v>0</v>
      </c>
      <c r="J426" s="120">
        <v>0</v>
      </c>
      <c r="K426" s="120">
        <v>0</v>
      </c>
    </row>
    <row r="427" spans="1:11" s="44" customFormat="1" ht="15.75" hidden="1">
      <c r="A427" s="45"/>
      <c r="B427" s="71" t="s">
        <v>25</v>
      </c>
      <c r="C427" s="19" t="s">
        <v>16</v>
      </c>
      <c r="D427" s="19" t="s">
        <v>59</v>
      </c>
      <c r="E427" s="19" t="s">
        <v>59</v>
      </c>
      <c r="F427" s="19" t="s">
        <v>212</v>
      </c>
      <c r="G427" s="19"/>
      <c r="H427" s="26"/>
      <c r="I427" s="121">
        <f>I419</f>
        <v>0</v>
      </c>
      <c r="J427" s="121">
        <f>J419</f>
        <v>0</v>
      </c>
      <c r="K427" s="121">
        <f>K419</f>
        <v>0</v>
      </c>
    </row>
    <row r="428" spans="2:11" s="91" customFormat="1" ht="24" customHeight="1">
      <c r="B428" s="81" t="s">
        <v>165</v>
      </c>
      <c r="C428" s="63" t="s">
        <v>16</v>
      </c>
      <c r="D428" s="63" t="s">
        <v>60</v>
      </c>
      <c r="E428" s="63"/>
      <c r="F428" s="63"/>
      <c r="G428" s="63"/>
      <c r="H428" s="64"/>
      <c r="I428" s="127">
        <f>I429+I512</f>
        <v>2570951.0300000003</v>
      </c>
      <c r="J428" s="127">
        <f>J429+J512</f>
        <v>1227300</v>
      </c>
      <c r="K428" s="127">
        <f>K429+K512</f>
        <v>1217200</v>
      </c>
    </row>
    <row r="429" spans="2:11" s="92" customFormat="1" ht="15.75">
      <c r="B429" s="97" t="s">
        <v>61</v>
      </c>
      <c r="C429" s="98" t="s">
        <v>16</v>
      </c>
      <c r="D429" s="98" t="s">
        <v>60</v>
      </c>
      <c r="E429" s="98" t="s">
        <v>17</v>
      </c>
      <c r="F429" s="98"/>
      <c r="G429" s="98"/>
      <c r="H429" s="99"/>
      <c r="I429" s="122">
        <f>I430+I440+I457</f>
        <v>1408651.03</v>
      </c>
      <c r="J429" s="122">
        <f>J430+J440+J457</f>
        <v>537200</v>
      </c>
      <c r="K429" s="122">
        <f>K430+K440+K457</f>
        <v>527200</v>
      </c>
    </row>
    <row r="430" spans="2:11" s="160" customFormat="1" ht="57" hidden="1">
      <c r="B430" s="80" t="s">
        <v>228</v>
      </c>
      <c r="C430" s="53" t="s">
        <v>16</v>
      </c>
      <c r="D430" s="53" t="s">
        <v>60</v>
      </c>
      <c r="E430" s="53" t="s">
        <v>17</v>
      </c>
      <c r="F430" s="53" t="s">
        <v>101</v>
      </c>
      <c r="G430" s="53"/>
      <c r="H430" s="54"/>
      <c r="I430" s="128">
        <f>I433</f>
        <v>0</v>
      </c>
      <c r="J430" s="128">
        <f>J433</f>
        <v>0</v>
      </c>
      <c r="K430" s="128">
        <f>K433</f>
        <v>0</v>
      </c>
    </row>
    <row r="431" spans="2:11" s="160" customFormat="1" ht="15.75" hidden="1">
      <c r="B431" s="80"/>
      <c r="C431" s="14" t="s">
        <v>16</v>
      </c>
      <c r="D431" s="14" t="s">
        <v>60</v>
      </c>
      <c r="E431" s="14" t="s">
        <v>17</v>
      </c>
      <c r="F431" s="14" t="s">
        <v>357</v>
      </c>
      <c r="G431" s="53"/>
      <c r="H431" s="54"/>
      <c r="I431" s="128">
        <f aca="true" t="shared" si="49" ref="I431:K432">I432</f>
        <v>0</v>
      </c>
      <c r="J431" s="128">
        <f t="shared" si="49"/>
        <v>0</v>
      </c>
      <c r="K431" s="128">
        <f t="shared" si="49"/>
        <v>0</v>
      </c>
    </row>
    <row r="432" spans="2:11" s="160" customFormat="1" ht="30" hidden="1">
      <c r="B432" s="72" t="s">
        <v>103</v>
      </c>
      <c r="C432" s="14" t="s">
        <v>16</v>
      </c>
      <c r="D432" s="14" t="s">
        <v>60</v>
      </c>
      <c r="E432" s="14" t="s">
        <v>17</v>
      </c>
      <c r="F432" s="14" t="s">
        <v>104</v>
      </c>
      <c r="G432" s="14"/>
      <c r="H432" s="15"/>
      <c r="I432" s="123">
        <f t="shared" si="49"/>
        <v>0</v>
      </c>
      <c r="J432" s="123">
        <f t="shared" si="49"/>
        <v>0</v>
      </c>
      <c r="K432" s="123">
        <f t="shared" si="49"/>
        <v>0</v>
      </c>
    </row>
    <row r="433" spans="2:11" s="160" customFormat="1" ht="30" hidden="1">
      <c r="B433" s="72" t="s">
        <v>29</v>
      </c>
      <c r="C433" s="14" t="s">
        <v>16</v>
      </c>
      <c r="D433" s="14" t="s">
        <v>60</v>
      </c>
      <c r="E433" s="14" t="s">
        <v>17</v>
      </c>
      <c r="F433" s="14" t="s">
        <v>104</v>
      </c>
      <c r="G433" s="14" t="s">
        <v>30</v>
      </c>
      <c r="H433" s="15"/>
      <c r="I433" s="123">
        <f aca="true" t="shared" si="50" ref="I433:K436">I434</f>
        <v>0</v>
      </c>
      <c r="J433" s="123">
        <f t="shared" si="50"/>
        <v>0</v>
      </c>
      <c r="K433" s="123">
        <f t="shared" si="50"/>
        <v>0</v>
      </c>
    </row>
    <row r="434" spans="2:11" s="160" customFormat="1" ht="30" hidden="1">
      <c r="B434" s="72" t="s">
        <v>31</v>
      </c>
      <c r="C434" s="14" t="s">
        <v>16</v>
      </c>
      <c r="D434" s="14" t="s">
        <v>60</v>
      </c>
      <c r="E434" s="14" t="s">
        <v>17</v>
      </c>
      <c r="F434" s="14" t="s">
        <v>104</v>
      </c>
      <c r="G434" s="14" t="s">
        <v>32</v>
      </c>
      <c r="H434" s="15"/>
      <c r="I434" s="123">
        <f aca="true" t="shared" si="51" ref="I434:K435">I435</f>
        <v>0</v>
      </c>
      <c r="J434" s="123">
        <f t="shared" si="51"/>
        <v>0</v>
      </c>
      <c r="K434" s="123">
        <f t="shared" si="51"/>
        <v>0</v>
      </c>
    </row>
    <row r="435" spans="2:11" s="160" customFormat="1" ht="30" hidden="1">
      <c r="B435" s="72" t="s">
        <v>82</v>
      </c>
      <c r="C435" s="14" t="s">
        <v>16</v>
      </c>
      <c r="D435" s="14" t="s">
        <v>60</v>
      </c>
      <c r="E435" s="14" t="s">
        <v>17</v>
      </c>
      <c r="F435" s="14" t="s">
        <v>104</v>
      </c>
      <c r="G435" s="14" t="s">
        <v>81</v>
      </c>
      <c r="H435" s="15"/>
      <c r="I435" s="123">
        <f t="shared" si="51"/>
        <v>0</v>
      </c>
      <c r="J435" s="123">
        <f t="shared" si="51"/>
        <v>0</v>
      </c>
      <c r="K435" s="123">
        <f t="shared" si="51"/>
        <v>0</v>
      </c>
    </row>
    <row r="436" spans="2:11" s="160" customFormat="1" ht="15.75" hidden="1">
      <c r="B436" s="72" t="s">
        <v>151</v>
      </c>
      <c r="C436" s="14" t="s">
        <v>16</v>
      </c>
      <c r="D436" s="14" t="s">
        <v>60</v>
      </c>
      <c r="E436" s="14" t="s">
        <v>17</v>
      </c>
      <c r="F436" s="14" t="s">
        <v>104</v>
      </c>
      <c r="G436" s="14" t="s">
        <v>81</v>
      </c>
      <c r="H436" s="15">
        <v>300</v>
      </c>
      <c r="I436" s="123">
        <f t="shared" si="50"/>
        <v>0</v>
      </c>
      <c r="J436" s="123">
        <f t="shared" si="50"/>
        <v>0</v>
      </c>
      <c r="K436" s="123">
        <f t="shared" si="50"/>
        <v>0</v>
      </c>
    </row>
    <row r="437" spans="2:11" s="160" customFormat="1" ht="15.75" hidden="1">
      <c r="B437" s="72" t="s">
        <v>130</v>
      </c>
      <c r="C437" s="14" t="s">
        <v>16</v>
      </c>
      <c r="D437" s="14" t="s">
        <v>60</v>
      </c>
      <c r="E437" s="14" t="s">
        <v>17</v>
      </c>
      <c r="F437" s="14" t="s">
        <v>104</v>
      </c>
      <c r="G437" s="14" t="s">
        <v>81</v>
      </c>
      <c r="H437" s="15">
        <v>340</v>
      </c>
      <c r="I437" s="123">
        <f>I438</f>
        <v>0</v>
      </c>
      <c r="J437" s="123">
        <f>J438</f>
        <v>0</v>
      </c>
      <c r="K437" s="123">
        <f>K438</f>
        <v>0</v>
      </c>
    </row>
    <row r="438" spans="2:11" s="160" customFormat="1" ht="30" hidden="1">
      <c r="B438" s="72" t="s">
        <v>220</v>
      </c>
      <c r="C438" s="14" t="s">
        <v>16</v>
      </c>
      <c r="D438" s="14" t="s">
        <v>60</v>
      </c>
      <c r="E438" s="14" t="s">
        <v>17</v>
      </c>
      <c r="F438" s="14" t="s">
        <v>104</v>
      </c>
      <c r="G438" s="14"/>
      <c r="H438" s="15">
        <v>346</v>
      </c>
      <c r="I438" s="123">
        <v>0</v>
      </c>
      <c r="J438" s="123">
        <v>0</v>
      </c>
      <c r="K438" s="123">
        <v>0</v>
      </c>
    </row>
    <row r="439" spans="2:11" s="164" customFormat="1" ht="15.75" hidden="1">
      <c r="B439" s="84" t="s">
        <v>25</v>
      </c>
      <c r="C439" s="58" t="s">
        <v>16</v>
      </c>
      <c r="D439" s="58" t="s">
        <v>60</v>
      </c>
      <c r="E439" s="58" t="s">
        <v>17</v>
      </c>
      <c r="F439" s="58" t="s">
        <v>101</v>
      </c>
      <c r="G439" s="58"/>
      <c r="H439" s="61"/>
      <c r="I439" s="134">
        <f>I430</f>
        <v>0</v>
      </c>
      <c r="J439" s="134">
        <f>J430</f>
        <v>0</v>
      </c>
      <c r="K439" s="134">
        <f>K430</f>
        <v>0</v>
      </c>
    </row>
    <row r="440" spans="2:11" s="92" customFormat="1" ht="42.75">
      <c r="B440" s="97" t="s">
        <v>227</v>
      </c>
      <c r="C440" s="98" t="s">
        <v>16</v>
      </c>
      <c r="D440" s="98" t="s">
        <v>60</v>
      </c>
      <c r="E440" s="98" t="s">
        <v>17</v>
      </c>
      <c r="F440" s="98" t="s">
        <v>309</v>
      </c>
      <c r="G440" s="98"/>
      <c r="H440" s="99"/>
      <c r="I440" s="122">
        <f aca="true" t="shared" si="52" ref="I440:K442">I441</f>
        <v>0</v>
      </c>
      <c r="J440" s="122">
        <f t="shared" si="52"/>
        <v>80000</v>
      </c>
      <c r="K440" s="122">
        <f t="shared" si="52"/>
        <v>0</v>
      </c>
    </row>
    <row r="441" spans="2:11" s="160" customFormat="1" ht="30">
      <c r="B441" s="66" t="s">
        <v>343</v>
      </c>
      <c r="C441" s="20" t="s">
        <v>16</v>
      </c>
      <c r="D441" s="20" t="s">
        <v>60</v>
      </c>
      <c r="E441" s="20" t="s">
        <v>17</v>
      </c>
      <c r="F441" s="20" t="s">
        <v>344</v>
      </c>
      <c r="G441" s="20"/>
      <c r="H441" s="21"/>
      <c r="I441" s="120">
        <f t="shared" si="52"/>
        <v>0</v>
      </c>
      <c r="J441" s="120">
        <f t="shared" si="52"/>
        <v>80000</v>
      </c>
      <c r="K441" s="120">
        <f t="shared" si="52"/>
        <v>0</v>
      </c>
    </row>
    <row r="442" spans="2:14" ht="30">
      <c r="B442" s="66" t="s">
        <v>202</v>
      </c>
      <c r="C442" s="37" t="s">
        <v>16</v>
      </c>
      <c r="D442" s="37" t="s">
        <v>60</v>
      </c>
      <c r="E442" s="37" t="s">
        <v>17</v>
      </c>
      <c r="F442" s="37" t="s">
        <v>310</v>
      </c>
      <c r="G442" s="37"/>
      <c r="H442" s="38"/>
      <c r="I442" s="131">
        <f t="shared" si="52"/>
        <v>0</v>
      </c>
      <c r="J442" s="131">
        <f t="shared" si="52"/>
        <v>80000</v>
      </c>
      <c r="K442" s="131">
        <f t="shared" si="52"/>
        <v>0</v>
      </c>
      <c r="N442" s="161"/>
    </row>
    <row r="443" spans="2:14" ht="30">
      <c r="B443" s="66" t="s">
        <v>29</v>
      </c>
      <c r="C443" s="37" t="s">
        <v>16</v>
      </c>
      <c r="D443" s="37" t="s">
        <v>60</v>
      </c>
      <c r="E443" s="37" t="s">
        <v>17</v>
      </c>
      <c r="F443" s="37" t="s">
        <v>310</v>
      </c>
      <c r="G443" s="37" t="s">
        <v>30</v>
      </c>
      <c r="H443" s="38"/>
      <c r="I443" s="131">
        <f>I444</f>
        <v>0</v>
      </c>
      <c r="J443" s="131">
        <f>SUM(J446+J449)</f>
        <v>80000</v>
      </c>
      <c r="K443" s="131">
        <f>SUM(K446+K449)</f>
        <v>0</v>
      </c>
      <c r="N443" s="161"/>
    </row>
    <row r="444" spans="2:11" ht="30">
      <c r="B444" s="66" t="s">
        <v>31</v>
      </c>
      <c r="C444" s="37" t="s">
        <v>16</v>
      </c>
      <c r="D444" s="37" t="s">
        <v>60</v>
      </c>
      <c r="E444" s="37" t="s">
        <v>17</v>
      </c>
      <c r="F444" s="37" t="s">
        <v>310</v>
      </c>
      <c r="G444" s="37" t="s">
        <v>32</v>
      </c>
      <c r="H444" s="38"/>
      <c r="I444" s="131">
        <f aca="true" t="shared" si="53" ref="I444:K446">I445</f>
        <v>0</v>
      </c>
      <c r="J444" s="131">
        <f t="shared" si="53"/>
        <v>0</v>
      </c>
      <c r="K444" s="131">
        <f t="shared" si="53"/>
        <v>0</v>
      </c>
    </row>
    <row r="445" spans="2:11" ht="30">
      <c r="B445" s="66" t="s">
        <v>359</v>
      </c>
      <c r="C445" s="37" t="s">
        <v>16</v>
      </c>
      <c r="D445" s="37" t="s">
        <v>60</v>
      </c>
      <c r="E445" s="37" t="s">
        <v>17</v>
      </c>
      <c r="F445" s="37" t="s">
        <v>310</v>
      </c>
      <c r="G445" s="20" t="s">
        <v>358</v>
      </c>
      <c r="H445" s="38"/>
      <c r="I445" s="131">
        <f t="shared" si="53"/>
        <v>0</v>
      </c>
      <c r="J445" s="131">
        <f t="shared" si="53"/>
        <v>0</v>
      </c>
      <c r="K445" s="131">
        <f t="shared" si="53"/>
        <v>0</v>
      </c>
    </row>
    <row r="446" spans="2:11" ht="15.75">
      <c r="B446" s="66" t="s">
        <v>142</v>
      </c>
      <c r="C446" s="37" t="s">
        <v>16</v>
      </c>
      <c r="D446" s="37" t="s">
        <v>60</v>
      </c>
      <c r="E446" s="37" t="s">
        <v>17</v>
      </c>
      <c r="F446" s="37" t="s">
        <v>310</v>
      </c>
      <c r="G446" s="20" t="s">
        <v>358</v>
      </c>
      <c r="H446" s="38">
        <v>200</v>
      </c>
      <c r="I446" s="131">
        <f>I454</f>
        <v>0</v>
      </c>
      <c r="J446" s="131">
        <f t="shared" si="53"/>
        <v>0</v>
      </c>
      <c r="K446" s="131">
        <f t="shared" si="53"/>
        <v>0</v>
      </c>
    </row>
    <row r="447" spans="2:11" ht="15.75">
      <c r="B447" s="66" t="s">
        <v>148</v>
      </c>
      <c r="C447" s="37" t="s">
        <v>16</v>
      </c>
      <c r="D447" s="37" t="s">
        <v>60</v>
      </c>
      <c r="E447" s="37" t="s">
        <v>17</v>
      </c>
      <c r="F447" s="37" t="s">
        <v>310</v>
      </c>
      <c r="G447" s="20" t="s">
        <v>358</v>
      </c>
      <c r="H447" s="38">
        <v>220</v>
      </c>
      <c r="I447" s="131">
        <f>I448+I450+I451+I452</f>
        <v>0</v>
      </c>
      <c r="J447" s="131">
        <f>J448</f>
        <v>0</v>
      </c>
      <c r="K447" s="131">
        <f>K448+K450+K451+K452</f>
        <v>0</v>
      </c>
    </row>
    <row r="448" spans="2:11" ht="30">
      <c r="B448" s="66" t="s">
        <v>207</v>
      </c>
      <c r="C448" s="37" t="s">
        <v>16</v>
      </c>
      <c r="D448" s="37" t="s">
        <v>60</v>
      </c>
      <c r="E448" s="37" t="s">
        <v>17</v>
      </c>
      <c r="F448" s="37" t="s">
        <v>310</v>
      </c>
      <c r="G448" s="20" t="s">
        <v>358</v>
      </c>
      <c r="H448" s="38">
        <v>340</v>
      </c>
      <c r="I448" s="131">
        <v>0</v>
      </c>
      <c r="J448" s="131">
        <v>0</v>
      </c>
      <c r="K448" s="131">
        <v>0</v>
      </c>
    </row>
    <row r="449" spans="2:11" ht="15.75">
      <c r="B449" s="66" t="s">
        <v>151</v>
      </c>
      <c r="C449" s="37" t="s">
        <v>16</v>
      </c>
      <c r="D449" s="37" t="s">
        <v>60</v>
      </c>
      <c r="E449" s="37" t="s">
        <v>17</v>
      </c>
      <c r="F449" s="37" t="s">
        <v>310</v>
      </c>
      <c r="G449" s="20" t="s">
        <v>358</v>
      </c>
      <c r="H449" s="38">
        <v>300</v>
      </c>
      <c r="I449" s="131">
        <f>I450+I451+I452</f>
        <v>0</v>
      </c>
      <c r="J449" s="131">
        <f>J450+J451+J452</f>
        <v>80000</v>
      </c>
      <c r="K449" s="131">
        <f>K452</f>
        <v>0</v>
      </c>
    </row>
    <row r="450" spans="2:13" ht="15.75">
      <c r="B450" s="66" t="s">
        <v>118</v>
      </c>
      <c r="C450" s="37" t="s">
        <v>16</v>
      </c>
      <c r="D450" s="37" t="s">
        <v>60</v>
      </c>
      <c r="E450" s="37" t="s">
        <v>17</v>
      </c>
      <c r="F450" s="37" t="s">
        <v>310</v>
      </c>
      <c r="G450" s="20" t="s">
        <v>358</v>
      </c>
      <c r="H450" s="38">
        <v>340</v>
      </c>
      <c r="I450" s="131">
        <v>0</v>
      </c>
      <c r="J450" s="131">
        <v>0</v>
      </c>
      <c r="K450" s="131">
        <v>0</v>
      </c>
      <c r="M450" s="8"/>
    </row>
    <row r="451" spans="2:11" ht="30">
      <c r="B451" s="66" t="s">
        <v>206</v>
      </c>
      <c r="C451" s="37" t="s">
        <v>16</v>
      </c>
      <c r="D451" s="37" t="s">
        <v>60</v>
      </c>
      <c r="E451" s="37" t="s">
        <v>17</v>
      </c>
      <c r="F451" s="37" t="s">
        <v>310</v>
      </c>
      <c r="G451" s="20" t="s">
        <v>358</v>
      </c>
      <c r="H451" s="38">
        <v>340</v>
      </c>
      <c r="I451" s="131">
        <v>0</v>
      </c>
      <c r="J451" s="131">
        <v>0</v>
      </c>
      <c r="K451" s="131">
        <v>0</v>
      </c>
    </row>
    <row r="452" spans="2:11" ht="30">
      <c r="B452" s="66" t="s">
        <v>209</v>
      </c>
      <c r="C452" s="37" t="s">
        <v>16</v>
      </c>
      <c r="D452" s="37" t="s">
        <v>60</v>
      </c>
      <c r="E452" s="37" t="s">
        <v>17</v>
      </c>
      <c r="F452" s="37" t="s">
        <v>310</v>
      </c>
      <c r="G452" s="20" t="s">
        <v>358</v>
      </c>
      <c r="H452" s="38">
        <v>340</v>
      </c>
      <c r="I452" s="131">
        <v>0</v>
      </c>
      <c r="J452" s="131">
        <f>J453</f>
        <v>80000</v>
      </c>
      <c r="K452" s="131">
        <f>K453</f>
        <v>0</v>
      </c>
    </row>
    <row r="453" spans="2:11" ht="23.25" customHeight="1">
      <c r="B453" s="66" t="s">
        <v>220</v>
      </c>
      <c r="C453" s="18" t="s">
        <v>16</v>
      </c>
      <c r="D453" s="18" t="s">
        <v>60</v>
      </c>
      <c r="E453" s="18" t="s">
        <v>17</v>
      </c>
      <c r="F453" s="18" t="s">
        <v>310</v>
      </c>
      <c r="G453" s="19" t="s">
        <v>358</v>
      </c>
      <c r="H453" s="25">
        <v>346</v>
      </c>
      <c r="I453" s="140">
        <v>0</v>
      </c>
      <c r="J453" s="140">
        <v>80000</v>
      </c>
      <c r="K453" s="140">
        <v>0</v>
      </c>
    </row>
    <row r="454" spans="2:11" ht="15.75">
      <c r="B454" s="66" t="s">
        <v>147</v>
      </c>
      <c r="C454" s="20" t="s">
        <v>16</v>
      </c>
      <c r="D454" s="20" t="s">
        <v>60</v>
      </c>
      <c r="E454" s="20" t="s">
        <v>17</v>
      </c>
      <c r="F454" s="37" t="s">
        <v>310</v>
      </c>
      <c r="G454" s="20" t="s">
        <v>358</v>
      </c>
      <c r="H454" s="21">
        <v>200</v>
      </c>
      <c r="I454" s="131">
        <f>I455</f>
        <v>0</v>
      </c>
      <c r="J454" s="131">
        <v>0</v>
      </c>
      <c r="K454" s="131">
        <v>0</v>
      </c>
    </row>
    <row r="455" spans="2:11" ht="30">
      <c r="B455" s="66" t="s">
        <v>215</v>
      </c>
      <c r="C455" s="20" t="s">
        <v>16</v>
      </c>
      <c r="D455" s="20" t="s">
        <v>60</v>
      </c>
      <c r="E455" s="20" t="s">
        <v>17</v>
      </c>
      <c r="F455" s="37" t="s">
        <v>310</v>
      </c>
      <c r="G455" s="20" t="s">
        <v>358</v>
      </c>
      <c r="H455" s="21">
        <v>225</v>
      </c>
      <c r="I455" s="131">
        <v>0</v>
      </c>
      <c r="J455" s="131">
        <v>0</v>
      </c>
      <c r="K455" s="131">
        <v>0</v>
      </c>
    </row>
    <row r="456" spans="2:11" s="44" customFormat="1" ht="15.75">
      <c r="B456" s="71" t="s">
        <v>25</v>
      </c>
      <c r="C456" s="18" t="s">
        <v>16</v>
      </c>
      <c r="D456" s="18" t="s">
        <v>60</v>
      </c>
      <c r="E456" s="18" t="s">
        <v>17</v>
      </c>
      <c r="F456" s="18"/>
      <c r="G456" s="18"/>
      <c r="H456" s="25"/>
      <c r="I456" s="140">
        <f>I440</f>
        <v>0</v>
      </c>
      <c r="J456" s="140">
        <v>0</v>
      </c>
      <c r="K456" s="140">
        <v>0</v>
      </c>
    </row>
    <row r="457" spans="2:11" s="92" customFormat="1" ht="57">
      <c r="B457" s="97" t="s">
        <v>19</v>
      </c>
      <c r="C457" s="98" t="s">
        <v>16</v>
      </c>
      <c r="D457" s="98" t="s">
        <v>60</v>
      </c>
      <c r="E457" s="98" t="s">
        <v>17</v>
      </c>
      <c r="F457" s="98" t="s">
        <v>265</v>
      </c>
      <c r="G457" s="98"/>
      <c r="H457" s="99"/>
      <c r="I457" s="122">
        <f aca="true" t="shared" si="54" ref="I457:K458">I458</f>
        <v>1408651.03</v>
      </c>
      <c r="J457" s="122">
        <f t="shared" si="54"/>
        <v>457200</v>
      </c>
      <c r="K457" s="122">
        <f t="shared" si="54"/>
        <v>527200</v>
      </c>
    </row>
    <row r="458" spans="2:11" ht="45">
      <c r="B458" s="66" t="s">
        <v>20</v>
      </c>
      <c r="C458" s="20" t="s">
        <v>16</v>
      </c>
      <c r="D458" s="20" t="s">
        <v>60</v>
      </c>
      <c r="E458" s="20" t="s">
        <v>17</v>
      </c>
      <c r="F458" s="20" t="s">
        <v>266</v>
      </c>
      <c r="G458" s="20"/>
      <c r="H458" s="21"/>
      <c r="I458" s="120">
        <f t="shared" si="54"/>
        <v>1408651.03</v>
      </c>
      <c r="J458" s="120">
        <f t="shared" si="54"/>
        <v>457200</v>
      </c>
      <c r="K458" s="120">
        <f t="shared" si="54"/>
        <v>527200</v>
      </c>
    </row>
    <row r="459" spans="2:11" ht="30">
      <c r="B459" s="66" t="s">
        <v>100</v>
      </c>
      <c r="C459" s="20" t="s">
        <v>16</v>
      </c>
      <c r="D459" s="20" t="s">
        <v>60</v>
      </c>
      <c r="E459" s="20" t="s">
        <v>17</v>
      </c>
      <c r="F459" s="20" t="s">
        <v>311</v>
      </c>
      <c r="G459" s="20"/>
      <c r="H459" s="21"/>
      <c r="I459" s="120">
        <f>I460+I470+I490</f>
        <v>1408651.03</v>
      </c>
      <c r="J459" s="120">
        <f>J460+J470+J490</f>
        <v>457200</v>
      </c>
      <c r="K459" s="120">
        <f>K460+K470+K490</f>
        <v>527200</v>
      </c>
    </row>
    <row r="460" spans="2:11" ht="60">
      <c r="B460" s="66" t="s">
        <v>21</v>
      </c>
      <c r="C460" s="20" t="s">
        <v>16</v>
      </c>
      <c r="D460" s="20" t="s">
        <v>60</v>
      </c>
      <c r="E460" s="20" t="s">
        <v>17</v>
      </c>
      <c r="F460" s="20" t="s">
        <v>311</v>
      </c>
      <c r="G460" s="20" t="s">
        <v>22</v>
      </c>
      <c r="H460" s="21"/>
      <c r="I460" s="120">
        <f>I461</f>
        <v>867778</v>
      </c>
      <c r="J460" s="120">
        <f>J461</f>
        <v>298000</v>
      </c>
      <c r="K460" s="120">
        <f>K461</f>
        <v>368000</v>
      </c>
    </row>
    <row r="461" spans="2:11" ht="15.75">
      <c r="B461" s="66" t="s">
        <v>62</v>
      </c>
      <c r="C461" s="20" t="s">
        <v>16</v>
      </c>
      <c r="D461" s="20" t="s">
        <v>60</v>
      </c>
      <c r="E461" s="20" t="s">
        <v>17</v>
      </c>
      <c r="F461" s="20" t="s">
        <v>311</v>
      </c>
      <c r="G461" s="20" t="s">
        <v>63</v>
      </c>
      <c r="H461" s="21"/>
      <c r="I461" s="120">
        <f>I463+I466</f>
        <v>867778</v>
      </c>
      <c r="J461" s="120">
        <f>J462+J466</f>
        <v>298000</v>
      </c>
      <c r="K461" s="120">
        <f>K462+K466</f>
        <v>368000</v>
      </c>
    </row>
    <row r="462" spans="2:11" ht="30">
      <c r="B462" s="66" t="s">
        <v>86</v>
      </c>
      <c r="C462" s="20" t="s">
        <v>16</v>
      </c>
      <c r="D462" s="20" t="s">
        <v>60</v>
      </c>
      <c r="E462" s="20" t="s">
        <v>17</v>
      </c>
      <c r="F462" s="20" t="s">
        <v>311</v>
      </c>
      <c r="G462" s="20" t="s">
        <v>85</v>
      </c>
      <c r="H462" s="21"/>
      <c r="I462" s="120">
        <f>I463</f>
        <v>534678</v>
      </c>
      <c r="J462" s="120">
        <f aca="true" t="shared" si="55" ref="J462:K464">J463</f>
        <v>212600</v>
      </c>
      <c r="K462" s="120">
        <f t="shared" si="55"/>
        <v>282600</v>
      </c>
    </row>
    <row r="463" spans="2:11" ht="15.75">
      <c r="B463" s="66" t="s">
        <v>149</v>
      </c>
      <c r="C463" s="20" t="s">
        <v>16</v>
      </c>
      <c r="D463" s="20" t="s">
        <v>60</v>
      </c>
      <c r="E463" s="20" t="s">
        <v>17</v>
      </c>
      <c r="F463" s="20" t="s">
        <v>311</v>
      </c>
      <c r="G463" s="20" t="s">
        <v>85</v>
      </c>
      <c r="H463" s="21">
        <v>200</v>
      </c>
      <c r="I463" s="120">
        <f>I464</f>
        <v>534678</v>
      </c>
      <c r="J463" s="120">
        <f t="shared" si="55"/>
        <v>212600</v>
      </c>
      <c r="K463" s="120">
        <f t="shared" si="55"/>
        <v>282600</v>
      </c>
    </row>
    <row r="464" spans="2:11" ht="15.75">
      <c r="B464" s="66" t="s">
        <v>150</v>
      </c>
      <c r="C464" s="20" t="s">
        <v>16</v>
      </c>
      <c r="D464" s="20" t="s">
        <v>60</v>
      </c>
      <c r="E464" s="20" t="s">
        <v>17</v>
      </c>
      <c r="F464" s="20" t="s">
        <v>311</v>
      </c>
      <c r="G464" s="20" t="s">
        <v>85</v>
      </c>
      <c r="H464" s="21">
        <v>210</v>
      </c>
      <c r="I464" s="120">
        <f>I465</f>
        <v>534678</v>
      </c>
      <c r="J464" s="120">
        <f t="shared" si="55"/>
        <v>212600</v>
      </c>
      <c r="K464" s="120">
        <f t="shared" si="55"/>
        <v>282600</v>
      </c>
    </row>
    <row r="465" spans="2:12" ht="15.75">
      <c r="B465" s="66" t="s">
        <v>129</v>
      </c>
      <c r="C465" s="19" t="s">
        <v>16</v>
      </c>
      <c r="D465" s="19" t="s">
        <v>60</v>
      </c>
      <c r="E465" s="19" t="s">
        <v>17</v>
      </c>
      <c r="F465" s="19" t="s">
        <v>311</v>
      </c>
      <c r="G465" s="19" t="s">
        <v>85</v>
      </c>
      <c r="H465" s="26">
        <v>211</v>
      </c>
      <c r="I465" s="121">
        <v>534678</v>
      </c>
      <c r="J465" s="121">
        <v>212600</v>
      </c>
      <c r="K465" s="121">
        <v>282600</v>
      </c>
      <c r="L465" s="1" t="s">
        <v>236</v>
      </c>
    </row>
    <row r="466" spans="2:11" ht="45">
      <c r="B466" s="66" t="s">
        <v>169</v>
      </c>
      <c r="C466" s="20" t="s">
        <v>16</v>
      </c>
      <c r="D466" s="20" t="s">
        <v>60</v>
      </c>
      <c r="E466" s="20" t="s">
        <v>17</v>
      </c>
      <c r="F466" s="20" t="s">
        <v>311</v>
      </c>
      <c r="G466" s="20" t="s">
        <v>156</v>
      </c>
      <c r="H466" s="21"/>
      <c r="I466" s="120">
        <f aca="true" t="shared" si="56" ref="I466:K467">I467</f>
        <v>333100</v>
      </c>
      <c r="J466" s="120">
        <f t="shared" si="56"/>
        <v>85400</v>
      </c>
      <c r="K466" s="120">
        <f t="shared" si="56"/>
        <v>85400</v>
      </c>
    </row>
    <row r="467" spans="2:11" ht="15.75">
      <c r="B467" s="66" t="s">
        <v>168</v>
      </c>
      <c r="C467" s="20" t="s">
        <v>16</v>
      </c>
      <c r="D467" s="20" t="s">
        <v>60</v>
      </c>
      <c r="E467" s="20" t="s">
        <v>17</v>
      </c>
      <c r="F467" s="20" t="s">
        <v>311</v>
      </c>
      <c r="G467" s="20" t="s">
        <v>156</v>
      </c>
      <c r="H467" s="21">
        <v>210</v>
      </c>
      <c r="I467" s="120">
        <f t="shared" si="56"/>
        <v>333100</v>
      </c>
      <c r="J467" s="120">
        <f t="shared" si="56"/>
        <v>85400</v>
      </c>
      <c r="K467" s="120">
        <f t="shared" si="56"/>
        <v>85400</v>
      </c>
    </row>
    <row r="468" spans="2:12" ht="15.75">
      <c r="B468" s="66" t="s">
        <v>171</v>
      </c>
      <c r="C468" s="19" t="s">
        <v>16</v>
      </c>
      <c r="D468" s="19" t="s">
        <v>60</v>
      </c>
      <c r="E468" s="19" t="s">
        <v>17</v>
      </c>
      <c r="F468" s="19" t="s">
        <v>311</v>
      </c>
      <c r="G468" s="19" t="s">
        <v>156</v>
      </c>
      <c r="H468" s="26">
        <v>213</v>
      </c>
      <c r="I468" s="121">
        <v>333100</v>
      </c>
      <c r="J468" s="121">
        <v>85400</v>
      </c>
      <c r="K468" s="121">
        <v>85400</v>
      </c>
      <c r="L468" s="1" t="s">
        <v>244</v>
      </c>
    </row>
    <row r="469" spans="2:11" ht="15.75">
      <c r="B469" s="66" t="s">
        <v>127</v>
      </c>
      <c r="C469" s="20" t="s">
        <v>16</v>
      </c>
      <c r="D469" s="20" t="s">
        <v>60</v>
      </c>
      <c r="E469" s="20" t="s">
        <v>17</v>
      </c>
      <c r="F469" s="20" t="s">
        <v>311</v>
      </c>
      <c r="G469" s="20" t="s">
        <v>87</v>
      </c>
      <c r="H469" s="21">
        <v>222</v>
      </c>
      <c r="I469" s="120">
        <v>0</v>
      </c>
      <c r="J469" s="120">
        <v>0</v>
      </c>
      <c r="K469" s="120">
        <v>0</v>
      </c>
    </row>
    <row r="470" spans="2:11" ht="30">
      <c r="B470" s="66" t="s">
        <v>29</v>
      </c>
      <c r="C470" s="20" t="s">
        <v>16</v>
      </c>
      <c r="D470" s="20" t="s">
        <v>60</v>
      </c>
      <c r="E470" s="20" t="s">
        <v>17</v>
      </c>
      <c r="F470" s="20" t="s">
        <v>311</v>
      </c>
      <c r="G470" s="20" t="s">
        <v>30</v>
      </c>
      <c r="H470" s="21"/>
      <c r="I470" s="120">
        <f>I471</f>
        <v>471513.83</v>
      </c>
      <c r="J470" s="120">
        <f>J471</f>
        <v>145200</v>
      </c>
      <c r="K470" s="120">
        <f>K471</f>
        <v>145200</v>
      </c>
    </row>
    <row r="471" spans="2:11" ht="30">
      <c r="B471" s="66" t="s">
        <v>31</v>
      </c>
      <c r="C471" s="20" t="s">
        <v>16</v>
      </c>
      <c r="D471" s="20" t="s">
        <v>60</v>
      </c>
      <c r="E471" s="20" t="s">
        <v>17</v>
      </c>
      <c r="F471" s="20" t="s">
        <v>311</v>
      </c>
      <c r="G471" s="20" t="s">
        <v>32</v>
      </c>
      <c r="H471" s="21"/>
      <c r="I471" s="120">
        <f>I472+I476+I487</f>
        <v>471513.83</v>
      </c>
      <c r="J471" s="120">
        <f>J472+J476+J487</f>
        <v>145200</v>
      </c>
      <c r="K471" s="120">
        <f>K472+K476+K487</f>
        <v>145200</v>
      </c>
    </row>
    <row r="472" spans="2:11" ht="30">
      <c r="B472" s="66" t="s">
        <v>80</v>
      </c>
      <c r="C472" s="20" t="s">
        <v>16</v>
      </c>
      <c r="D472" s="20" t="s">
        <v>60</v>
      </c>
      <c r="E472" s="20" t="s">
        <v>17</v>
      </c>
      <c r="F472" s="20" t="s">
        <v>311</v>
      </c>
      <c r="G472" s="20" t="s">
        <v>79</v>
      </c>
      <c r="H472" s="21"/>
      <c r="I472" s="120">
        <f aca="true" t="shared" si="57" ref="I472:K474">I473</f>
        <v>0</v>
      </c>
      <c r="J472" s="120">
        <f t="shared" si="57"/>
        <v>0</v>
      </c>
      <c r="K472" s="120">
        <f t="shared" si="57"/>
        <v>0</v>
      </c>
    </row>
    <row r="473" spans="2:11" ht="15.75">
      <c r="B473" s="66" t="s">
        <v>149</v>
      </c>
      <c r="C473" s="20" t="s">
        <v>16</v>
      </c>
      <c r="D473" s="20" t="s">
        <v>60</v>
      </c>
      <c r="E473" s="20" t="s">
        <v>17</v>
      </c>
      <c r="F473" s="20" t="s">
        <v>311</v>
      </c>
      <c r="G473" s="20" t="s">
        <v>79</v>
      </c>
      <c r="H473" s="21">
        <v>200</v>
      </c>
      <c r="I473" s="120">
        <f t="shared" si="57"/>
        <v>0</v>
      </c>
      <c r="J473" s="120">
        <f t="shared" si="57"/>
        <v>0</v>
      </c>
      <c r="K473" s="120">
        <f t="shared" si="57"/>
        <v>0</v>
      </c>
    </row>
    <row r="474" spans="2:11" ht="15.75">
      <c r="B474" s="66" t="s">
        <v>148</v>
      </c>
      <c r="C474" s="20" t="s">
        <v>16</v>
      </c>
      <c r="D474" s="20" t="s">
        <v>60</v>
      </c>
      <c r="E474" s="20" t="s">
        <v>17</v>
      </c>
      <c r="F474" s="20" t="s">
        <v>311</v>
      </c>
      <c r="G474" s="20" t="s">
        <v>79</v>
      </c>
      <c r="H474" s="21">
        <v>220</v>
      </c>
      <c r="I474" s="120">
        <f t="shared" si="57"/>
        <v>0</v>
      </c>
      <c r="J474" s="120">
        <f t="shared" si="57"/>
        <v>0</v>
      </c>
      <c r="K474" s="120">
        <f t="shared" si="57"/>
        <v>0</v>
      </c>
    </row>
    <row r="475" spans="2:11" ht="15.75">
      <c r="B475" s="66" t="s">
        <v>128</v>
      </c>
      <c r="C475" s="20" t="s">
        <v>16</v>
      </c>
      <c r="D475" s="20" t="s">
        <v>60</v>
      </c>
      <c r="E475" s="20" t="s">
        <v>17</v>
      </c>
      <c r="F475" s="20" t="s">
        <v>311</v>
      </c>
      <c r="G475" s="20" t="s">
        <v>79</v>
      </c>
      <c r="H475" s="21">
        <v>221</v>
      </c>
      <c r="I475" s="120">
        <v>0</v>
      </c>
      <c r="J475" s="120">
        <v>0</v>
      </c>
      <c r="K475" s="120">
        <v>0</v>
      </c>
    </row>
    <row r="476" spans="2:11" ht="30">
      <c r="B476" s="66" t="s">
        <v>82</v>
      </c>
      <c r="C476" s="20" t="s">
        <v>16</v>
      </c>
      <c r="D476" s="20" t="s">
        <v>60</v>
      </c>
      <c r="E476" s="20" t="s">
        <v>17</v>
      </c>
      <c r="F476" s="20" t="s">
        <v>311</v>
      </c>
      <c r="G476" s="20" t="s">
        <v>81</v>
      </c>
      <c r="H476" s="21"/>
      <c r="I476" s="120">
        <f>I477+I483</f>
        <v>471513.83</v>
      </c>
      <c r="J476" s="120">
        <f>J477+J483</f>
        <v>95200</v>
      </c>
      <c r="K476" s="120">
        <f>K477+K483</f>
        <v>95200</v>
      </c>
    </row>
    <row r="477" spans="2:11" ht="15.75">
      <c r="B477" s="66" t="s">
        <v>147</v>
      </c>
      <c r="C477" s="20" t="s">
        <v>16</v>
      </c>
      <c r="D477" s="20" t="s">
        <v>60</v>
      </c>
      <c r="E477" s="20" t="s">
        <v>17</v>
      </c>
      <c r="F477" s="20" t="s">
        <v>311</v>
      </c>
      <c r="G477" s="20" t="s">
        <v>81</v>
      </c>
      <c r="H477" s="21">
        <v>200</v>
      </c>
      <c r="I477" s="120">
        <f>I478+I479+I480+I481+I482</f>
        <v>313852.15</v>
      </c>
      <c r="J477" s="120">
        <f>J478+J479+J480+J481+J482</f>
        <v>50200</v>
      </c>
      <c r="K477" s="120">
        <f>K478+K479+K480+K481+K482</f>
        <v>50200</v>
      </c>
    </row>
    <row r="478" spans="2:11" ht="15.75">
      <c r="B478" s="66" t="s">
        <v>127</v>
      </c>
      <c r="C478" s="19" t="s">
        <v>16</v>
      </c>
      <c r="D478" s="19" t="s">
        <v>60</v>
      </c>
      <c r="E478" s="19" t="s">
        <v>17</v>
      </c>
      <c r="F478" s="19" t="s">
        <v>311</v>
      </c>
      <c r="G478" s="19" t="s">
        <v>81</v>
      </c>
      <c r="H478" s="26">
        <v>222</v>
      </c>
      <c r="I478" s="121">
        <v>0</v>
      </c>
      <c r="J478" s="121">
        <v>22600</v>
      </c>
      <c r="K478" s="121">
        <v>22600</v>
      </c>
    </row>
    <row r="479" spans="2:11" ht="15.75">
      <c r="B479" s="66" t="s">
        <v>126</v>
      </c>
      <c r="C479" s="20" t="s">
        <v>16</v>
      </c>
      <c r="D479" s="20" t="s">
        <v>60</v>
      </c>
      <c r="E479" s="20" t="s">
        <v>17</v>
      </c>
      <c r="F479" s="20" t="s">
        <v>311</v>
      </c>
      <c r="G479" s="20" t="s">
        <v>81</v>
      </c>
      <c r="H479" s="21">
        <v>223</v>
      </c>
      <c r="I479" s="120"/>
      <c r="J479" s="120"/>
      <c r="K479" s="120"/>
    </row>
    <row r="480" spans="2:11" ht="15.75">
      <c r="B480" s="66" t="s">
        <v>125</v>
      </c>
      <c r="C480" s="19" t="s">
        <v>16</v>
      </c>
      <c r="D480" s="19" t="s">
        <v>60</v>
      </c>
      <c r="E480" s="19" t="s">
        <v>17</v>
      </c>
      <c r="F480" s="19" t="s">
        <v>311</v>
      </c>
      <c r="G480" s="19" t="s">
        <v>81</v>
      </c>
      <c r="H480" s="26">
        <v>225</v>
      </c>
      <c r="I480" s="121">
        <v>13852.15</v>
      </c>
      <c r="J480" s="121">
        <v>17600</v>
      </c>
      <c r="K480" s="121">
        <v>17600</v>
      </c>
    </row>
    <row r="481" spans="2:11" ht="15.75" hidden="1">
      <c r="B481" s="66"/>
      <c r="C481" s="19" t="s">
        <v>16</v>
      </c>
      <c r="D481" s="19" t="s">
        <v>60</v>
      </c>
      <c r="E481" s="19" t="s">
        <v>17</v>
      </c>
      <c r="F481" s="19" t="s">
        <v>311</v>
      </c>
      <c r="G481" s="19" t="s">
        <v>81</v>
      </c>
      <c r="H481" s="26">
        <v>226</v>
      </c>
      <c r="I481" s="121">
        <v>0</v>
      </c>
      <c r="J481" s="121">
        <v>0</v>
      </c>
      <c r="K481" s="121">
        <v>0</v>
      </c>
    </row>
    <row r="482" spans="2:11" ht="15.75">
      <c r="B482" s="75" t="s">
        <v>181</v>
      </c>
      <c r="C482" s="19" t="s">
        <v>16</v>
      </c>
      <c r="D482" s="19" t="s">
        <v>60</v>
      </c>
      <c r="E482" s="19" t="s">
        <v>17</v>
      </c>
      <c r="F482" s="19" t="s">
        <v>311</v>
      </c>
      <c r="G482" s="58" t="s">
        <v>81</v>
      </c>
      <c r="H482" s="61">
        <v>226</v>
      </c>
      <c r="I482" s="121">
        <v>300000</v>
      </c>
      <c r="J482" s="121">
        <v>10000</v>
      </c>
      <c r="K482" s="121">
        <v>10000</v>
      </c>
    </row>
    <row r="483" spans="2:11" ht="15.75">
      <c r="B483" s="66" t="s">
        <v>146</v>
      </c>
      <c r="C483" s="20" t="s">
        <v>16</v>
      </c>
      <c r="D483" s="20" t="s">
        <v>60</v>
      </c>
      <c r="E483" s="20" t="s">
        <v>17</v>
      </c>
      <c r="F483" s="20" t="s">
        <v>311</v>
      </c>
      <c r="G483" s="20" t="s">
        <v>81</v>
      </c>
      <c r="H483" s="21">
        <v>300</v>
      </c>
      <c r="I483" s="120">
        <f>I484</f>
        <v>157661.68</v>
      </c>
      <c r="J483" s="120">
        <f>J484</f>
        <v>45000</v>
      </c>
      <c r="K483" s="120">
        <f>K484</f>
        <v>45000</v>
      </c>
    </row>
    <row r="484" spans="2:11" ht="15.75">
      <c r="B484" s="66" t="s">
        <v>118</v>
      </c>
      <c r="C484" s="20" t="s">
        <v>16</v>
      </c>
      <c r="D484" s="20" t="s">
        <v>60</v>
      </c>
      <c r="E484" s="20" t="s">
        <v>17</v>
      </c>
      <c r="F484" s="20" t="s">
        <v>311</v>
      </c>
      <c r="G484" s="20" t="s">
        <v>81</v>
      </c>
      <c r="H484" s="21">
        <v>340</v>
      </c>
      <c r="I484" s="120">
        <f>I485+I486</f>
        <v>157661.68</v>
      </c>
      <c r="J484" s="120">
        <f>J485+J486</f>
        <v>45000</v>
      </c>
      <c r="K484" s="120">
        <f>K485+K486</f>
        <v>45000</v>
      </c>
    </row>
    <row r="485" spans="2:11" ht="15.75">
      <c r="B485" s="66" t="s">
        <v>218</v>
      </c>
      <c r="C485" s="19" t="s">
        <v>16</v>
      </c>
      <c r="D485" s="19" t="s">
        <v>60</v>
      </c>
      <c r="E485" s="19" t="s">
        <v>17</v>
      </c>
      <c r="F485" s="19" t="s">
        <v>311</v>
      </c>
      <c r="G485" s="19" t="s">
        <v>81</v>
      </c>
      <c r="H485" s="26">
        <v>343</v>
      </c>
      <c r="I485" s="134">
        <v>152661.68</v>
      </c>
      <c r="J485" s="121">
        <v>20000</v>
      </c>
      <c r="K485" s="121">
        <v>20000</v>
      </c>
    </row>
    <row r="486" spans="2:11" ht="30">
      <c r="B486" s="66" t="s">
        <v>220</v>
      </c>
      <c r="C486" s="19" t="s">
        <v>16</v>
      </c>
      <c r="D486" s="19" t="s">
        <v>60</v>
      </c>
      <c r="E486" s="19" t="s">
        <v>17</v>
      </c>
      <c r="F486" s="19" t="s">
        <v>311</v>
      </c>
      <c r="G486" s="19" t="s">
        <v>81</v>
      </c>
      <c r="H486" s="26">
        <v>346</v>
      </c>
      <c r="I486" s="121">
        <v>5000</v>
      </c>
      <c r="J486" s="121">
        <v>25000</v>
      </c>
      <c r="K486" s="121">
        <v>25000</v>
      </c>
    </row>
    <row r="487" spans="2:11" ht="30">
      <c r="B487" s="66" t="s">
        <v>31</v>
      </c>
      <c r="C487" s="20" t="s">
        <v>16</v>
      </c>
      <c r="D487" s="20" t="s">
        <v>60</v>
      </c>
      <c r="E487" s="20" t="s">
        <v>27</v>
      </c>
      <c r="F487" s="20" t="s">
        <v>311</v>
      </c>
      <c r="G487" s="20" t="s">
        <v>32</v>
      </c>
      <c r="H487" s="21"/>
      <c r="I487" s="120">
        <f aca="true" t="shared" si="58" ref="I487:K488">I488</f>
        <v>0</v>
      </c>
      <c r="J487" s="120">
        <f t="shared" si="58"/>
        <v>50000</v>
      </c>
      <c r="K487" s="120">
        <f t="shared" si="58"/>
        <v>50000</v>
      </c>
    </row>
    <row r="488" spans="2:11" ht="15.75">
      <c r="B488" s="67" t="s">
        <v>231</v>
      </c>
      <c r="C488" s="20" t="s">
        <v>16</v>
      </c>
      <c r="D488" s="20" t="s">
        <v>60</v>
      </c>
      <c r="E488" s="20" t="s">
        <v>17</v>
      </c>
      <c r="F488" s="20" t="s">
        <v>311</v>
      </c>
      <c r="G488" s="20" t="s">
        <v>232</v>
      </c>
      <c r="H488" s="21"/>
      <c r="I488" s="120">
        <f t="shared" si="58"/>
        <v>0</v>
      </c>
      <c r="J488" s="120">
        <f t="shared" si="58"/>
        <v>50000</v>
      </c>
      <c r="K488" s="120">
        <f t="shared" si="58"/>
        <v>50000</v>
      </c>
    </row>
    <row r="489" spans="2:11" ht="15.75">
      <c r="B489" s="66" t="s">
        <v>126</v>
      </c>
      <c r="C489" s="19" t="s">
        <v>16</v>
      </c>
      <c r="D489" s="19" t="s">
        <v>60</v>
      </c>
      <c r="E489" s="19" t="s">
        <v>17</v>
      </c>
      <c r="F489" s="19" t="s">
        <v>311</v>
      </c>
      <c r="G489" s="19" t="s">
        <v>232</v>
      </c>
      <c r="H489" s="26">
        <v>223</v>
      </c>
      <c r="I489" s="121">
        <v>0</v>
      </c>
      <c r="J489" s="121">
        <v>50000</v>
      </c>
      <c r="K489" s="121">
        <v>50000</v>
      </c>
    </row>
    <row r="490" spans="2:11" ht="15.75">
      <c r="B490" s="72" t="s">
        <v>178</v>
      </c>
      <c r="C490" s="20" t="s">
        <v>16</v>
      </c>
      <c r="D490" s="20" t="s">
        <v>60</v>
      </c>
      <c r="E490" s="20" t="s">
        <v>17</v>
      </c>
      <c r="F490" s="20" t="s">
        <v>311</v>
      </c>
      <c r="G490" s="14" t="s">
        <v>177</v>
      </c>
      <c r="H490" s="15"/>
      <c r="I490" s="120">
        <f>I491+I496</f>
        <v>69359.2</v>
      </c>
      <c r="J490" s="120">
        <f>J491+J496</f>
        <v>14000</v>
      </c>
      <c r="K490" s="120">
        <f>K491+K496</f>
        <v>14000</v>
      </c>
    </row>
    <row r="491" spans="2:11" ht="15.75">
      <c r="B491" s="72" t="s">
        <v>176</v>
      </c>
      <c r="C491" s="20" t="s">
        <v>16</v>
      </c>
      <c r="D491" s="20" t="s">
        <v>60</v>
      </c>
      <c r="E491" s="20" t="s">
        <v>17</v>
      </c>
      <c r="F491" s="20" t="s">
        <v>311</v>
      </c>
      <c r="G491" s="14" t="s">
        <v>175</v>
      </c>
      <c r="H491" s="15"/>
      <c r="I491" s="120">
        <f aca="true" t="shared" si="59" ref="I491:K493">I492</f>
        <v>19000</v>
      </c>
      <c r="J491" s="120">
        <f t="shared" si="59"/>
        <v>2000</v>
      </c>
      <c r="K491" s="120">
        <f t="shared" si="59"/>
        <v>2000</v>
      </c>
    </row>
    <row r="492" spans="2:11" ht="93.75" customHeight="1" thickBot="1">
      <c r="B492" s="73" t="s">
        <v>179</v>
      </c>
      <c r="C492" s="20" t="s">
        <v>16</v>
      </c>
      <c r="D492" s="20" t="s">
        <v>60</v>
      </c>
      <c r="E492" s="20" t="s">
        <v>17</v>
      </c>
      <c r="F492" s="20" t="s">
        <v>311</v>
      </c>
      <c r="G492" s="14" t="s">
        <v>158</v>
      </c>
      <c r="H492" s="15"/>
      <c r="I492" s="120">
        <f t="shared" si="59"/>
        <v>19000</v>
      </c>
      <c r="J492" s="120">
        <f t="shared" si="59"/>
        <v>2000</v>
      </c>
      <c r="K492" s="120">
        <f t="shared" si="59"/>
        <v>2000</v>
      </c>
    </row>
    <row r="493" spans="2:11" ht="16.5" thickBot="1">
      <c r="B493" s="74" t="s">
        <v>180</v>
      </c>
      <c r="C493" s="20" t="s">
        <v>16</v>
      </c>
      <c r="D493" s="20" t="s">
        <v>60</v>
      </c>
      <c r="E493" s="20" t="s">
        <v>17</v>
      </c>
      <c r="F493" s="20" t="s">
        <v>311</v>
      </c>
      <c r="G493" s="14" t="s">
        <v>158</v>
      </c>
      <c r="H493" s="15">
        <v>200</v>
      </c>
      <c r="I493" s="120">
        <f t="shared" si="59"/>
        <v>19000</v>
      </c>
      <c r="J493" s="120">
        <f t="shared" si="59"/>
        <v>2000</v>
      </c>
      <c r="K493" s="120">
        <f t="shared" si="59"/>
        <v>2000</v>
      </c>
    </row>
    <row r="494" spans="2:12" ht="15.75">
      <c r="B494" s="86" t="s">
        <v>181</v>
      </c>
      <c r="C494" s="20" t="s">
        <v>16</v>
      </c>
      <c r="D494" s="20" t="s">
        <v>60</v>
      </c>
      <c r="E494" s="20" t="s">
        <v>17</v>
      </c>
      <c r="F494" s="20" t="s">
        <v>311</v>
      </c>
      <c r="G494" s="14" t="s">
        <v>158</v>
      </c>
      <c r="H494" s="15">
        <v>290</v>
      </c>
      <c r="I494" s="120">
        <f>I495</f>
        <v>19000</v>
      </c>
      <c r="J494" s="120">
        <f>J495</f>
        <v>2000</v>
      </c>
      <c r="K494" s="120">
        <f>K495</f>
        <v>2000</v>
      </c>
      <c r="L494" s="9"/>
    </row>
    <row r="495" spans="2:12" ht="15.75">
      <c r="B495" s="87" t="s">
        <v>223</v>
      </c>
      <c r="C495" s="19" t="s">
        <v>16</v>
      </c>
      <c r="D495" s="19" t="s">
        <v>60</v>
      </c>
      <c r="E495" s="19" t="s">
        <v>17</v>
      </c>
      <c r="F495" s="19" t="s">
        <v>311</v>
      </c>
      <c r="G495" s="58" t="s">
        <v>158</v>
      </c>
      <c r="H495" s="61">
        <v>291</v>
      </c>
      <c r="I495" s="121">
        <v>19000</v>
      </c>
      <c r="J495" s="121">
        <v>2000</v>
      </c>
      <c r="K495" s="121">
        <v>2000</v>
      </c>
      <c r="L495" s="29"/>
    </row>
    <row r="496" spans="2:11" ht="15.75">
      <c r="B496" s="72" t="s">
        <v>182</v>
      </c>
      <c r="C496" s="20" t="s">
        <v>16</v>
      </c>
      <c r="D496" s="20" t="s">
        <v>60</v>
      </c>
      <c r="E496" s="20" t="s">
        <v>17</v>
      </c>
      <c r="F496" s="20" t="s">
        <v>311</v>
      </c>
      <c r="G496" s="14" t="s">
        <v>33</v>
      </c>
      <c r="H496" s="15"/>
      <c r="I496" s="120">
        <f>I501+I505</f>
        <v>50359.2</v>
      </c>
      <c r="J496" s="120">
        <f>J501+J505</f>
        <v>12000</v>
      </c>
      <c r="K496" s="120">
        <f>K501+K505</f>
        <v>12000</v>
      </c>
    </row>
    <row r="497" spans="2:11" ht="30">
      <c r="B497" s="76" t="s">
        <v>189</v>
      </c>
      <c r="C497" s="20" t="s">
        <v>16</v>
      </c>
      <c r="D497" s="20" t="s">
        <v>60</v>
      </c>
      <c r="E497" s="20" t="s">
        <v>17</v>
      </c>
      <c r="F497" s="20" t="s">
        <v>311</v>
      </c>
      <c r="G497" s="14" t="s">
        <v>161</v>
      </c>
      <c r="H497" s="15"/>
      <c r="I497" s="120">
        <f>I498</f>
        <v>0</v>
      </c>
      <c r="J497" s="120">
        <f aca="true" t="shared" si="60" ref="J497:K499">J498</f>
        <v>0</v>
      </c>
      <c r="K497" s="120">
        <f t="shared" si="60"/>
        <v>0</v>
      </c>
    </row>
    <row r="498" spans="2:11" ht="15.75">
      <c r="B498" s="72" t="s">
        <v>183</v>
      </c>
      <c r="C498" s="20" t="s">
        <v>16</v>
      </c>
      <c r="D498" s="20" t="s">
        <v>60</v>
      </c>
      <c r="E498" s="20" t="s">
        <v>17</v>
      </c>
      <c r="F498" s="20" t="s">
        <v>311</v>
      </c>
      <c r="G498" s="14" t="s">
        <v>161</v>
      </c>
      <c r="H498" s="15"/>
      <c r="I498" s="120">
        <f>I499</f>
        <v>0</v>
      </c>
      <c r="J498" s="120">
        <f t="shared" si="60"/>
        <v>0</v>
      </c>
      <c r="K498" s="120">
        <f t="shared" si="60"/>
        <v>0</v>
      </c>
    </row>
    <row r="499" spans="2:11" ht="15.75">
      <c r="B499" s="72" t="s">
        <v>184</v>
      </c>
      <c r="C499" s="20" t="s">
        <v>16</v>
      </c>
      <c r="D499" s="20" t="s">
        <v>60</v>
      </c>
      <c r="E499" s="20" t="s">
        <v>17</v>
      </c>
      <c r="F499" s="20" t="s">
        <v>311</v>
      </c>
      <c r="G499" s="14" t="s">
        <v>161</v>
      </c>
      <c r="H499" s="15">
        <v>200</v>
      </c>
      <c r="I499" s="120">
        <f>I500</f>
        <v>0</v>
      </c>
      <c r="J499" s="120">
        <f t="shared" si="60"/>
        <v>0</v>
      </c>
      <c r="K499" s="120">
        <f t="shared" si="60"/>
        <v>0</v>
      </c>
    </row>
    <row r="500" spans="2:11" ht="15.75">
      <c r="B500" s="72" t="s">
        <v>185</v>
      </c>
      <c r="C500" s="20" t="s">
        <v>16</v>
      </c>
      <c r="D500" s="20" t="s">
        <v>60</v>
      </c>
      <c r="E500" s="20" t="s">
        <v>17</v>
      </c>
      <c r="F500" s="20" t="s">
        <v>311</v>
      </c>
      <c r="G500" s="14" t="s">
        <v>161</v>
      </c>
      <c r="H500" s="15">
        <v>290</v>
      </c>
      <c r="I500" s="120">
        <v>0</v>
      </c>
      <c r="J500" s="120">
        <v>0</v>
      </c>
      <c r="K500" s="120">
        <v>0</v>
      </c>
    </row>
    <row r="501" spans="2:11" ht="15.75">
      <c r="B501" s="72" t="s">
        <v>183</v>
      </c>
      <c r="C501" s="20" t="s">
        <v>16</v>
      </c>
      <c r="D501" s="20" t="s">
        <v>60</v>
      </c>
      <c r="E501" s="20" t="s">
        <v>17</v>
      </c>
      <c r="F501" s="20" t="s">
        <v>311</v>
      </c>
      <c r="G501" s="14" t="s">
        <v>83</v>
      </c>
      <c r="H501" s="15">
        <v>200</v>
      </c>
      <c r="I501" s="120">
        <f aca="true" t="shared" si="61" ref="I501:K502">I502</f>
        <v>2000</v>
      </c>
      <c r="J501" s="120">
        <f t="shared" si="61"/>
        <v>2000</v>
      </c>
      <c r="K501" s="120">
        <f t="shared" si="61"/>
        <v>2000</v>
      </c>
    </row>
    <row r="502" spans="2:11" ht="15.75">
      <c r="B502" s="72" t="s">
        <v>184</v>
      </c>
      <c r="C502" s="20" t="s">
        <v>16</v>
      </c>
      <c r="D502" s="20" t="s">
        <v>60</v>
      </c>
      <c r="E502" s="20" t="s">
        <v>17</v>
      </c>
      <c r="F502" s="20" t="s">
        <v>311</v>
      </c>
      <c r="G502" s="14" t="s">
        <v>83</v>
      </c>
      <c r="H502" s="15">
        <v>290</v>
      </c>
      <c r="I502" s="120">
        <f t="shared" si="61"/>
        <v>2000</v>
      </c>
      <c r="J502" s="120">
        <f t="shared" si="61"/>
        <v>2000</v>
      </c>
      <c r="K502" s="120">
        <f t="shared" si="61"/>
        <v>2000</v>
      </c>
    </row>
    <row r="503" spans="2:11" ht="15.75">
      <c r="B503" s="72" t="s">
        <v>185</v>
      </c>
      <c r="C503" s="20" t="s">
        <v>16</v>
      </c>
      <c r="D503" s="20" t="s">
        <v>60</v>
      </c>
      <c r="E503" s="20" t="s">
        <v>17</v>
      </c>
      <c r="F503" s="20" t="s">
        <v>311</v>
      </c>
      <c r="G503" s="14" t="s">
        <v>83</v>
      </c>
      <c r="H503" s="15">
        <v>290</v>
      </c>
      <c r="I503" s="120">
        <f>I504</f>
        <v>2000</v>
      </c>
      <c r="J503" s="120">
        <f>J504</f>
        <v>2000</v>
      </c>
      <c r="K503" s="120">
        <f>K504</f>
        <v>2000</v>
      </c>
    </row>
    <row r="504" spans="2:11" ht="15.75">
      <c r="B504" s="72" t="s">
        <v>223</v>
      </c>
      <c r="C504" s="19" t="s">
        <v>16</v>
      </c>
      <c r="D504" s="19" t="s">
        <v>60</v>
      </c>
      <c r="E504" s="19" t="s">
        <v>17</v>
      </c>
      <c r="F504" s="19" t="s">
        <v>311</v>
      </c>
      <c r="G504" s="58" t="s">
        <v>83</v>
      </c>
      <c r="H504" s="61">
        <v>291</v>
      </c>
      <c r="I504" s="121">
        <v>2000</v>
      </c>
      <c r="J504" s="121">
        <v>2000</v>
      </c>
      <c r="K504" s="121">
        <v>2000</v>
      </c>
    </row>
    <row r="505" spans="2:11" ht="15.75">
      <c r="B505" s="72" t="s">
        <v>186</v>
      </c>
      <c r="C505" s="20" t="s">
        <v>16</v>
      </c>
      <c r="D505" s="20" t="s">
        <v>60</v>
      </c>
      <c r="E505" s="20" t="s">
        <v>17</v>
      </c>
      <c r="F505" s="20" t="s">
        <v>311</v>
      </c>
      <c r="G505" s="14" t="s">
        <v>84</v>
      </c>
      <c r="H505" s="15"/>
      <c r="I505" s="120">
        <f aca="true" t="shared" si="62" ref="I505:K506">I506</f>
        <v>48359.2</v>
      </c>
      <c r="J505" s="120">
        <f t="shared" si="62"/>
        <v>10000</v>
      </c>
      <c r="K505" s="120">
        <f t="shared" si="62"/>
        <v>10000</v>
      </c>
    </row>
    <row r="506" spans="2:11" ht="15.75">
      <c r="B506" s="72" t="s">
        <v>187</v>
      </c>
      <c r="C506" s="20" t="s">
        <v>16</v>
      </c>
      <c r="D506" s="20" t="s">
        <v>60</v>
      </c>
      <c r="E506" s="20" t="s">
        <v>17</v>
      </c>
      <c r="F506" s="20" t="s">
        <v>311</v>
      </c>
      <c r="G506" s="14" t="s">
        <v>84</v>
      </c>
      <c r="H506" s="15">
        <v>200</v>
      </c>
      <c r="I506" s="120">
        <f t="shared" si="62"/>
        <v>48359.2</v>
      </c>
      <c r="J506" s="120">
        <f t="shared" si="62"/>
        <v>10000</v>
      </c>
      <c r="K506" s="120">
        <f t="shared" si="62"/>
        <v>10000</v>
      </c>
    </row>
    <row r="507" spans="2:11" ht="15.75">
      <c r="B507" s="72" t="s">
        <v>188</v>
      </c>
      <c r="C507" s="20" t="s">
        <v>16</v>
      </c>
      <c r="D507" s="20" t="s">
        <v>60</v>
      </c>
      <c r="E507" s="20" t="s">
        <v>17</v>
      </c>
      <c r="F507" s="20" t="s">
        <v>311</v>
      </c>
      <c r="G507" s="14" t="s">
        <v>84</v>
      </c>
      <c r="H507" s="15">
        <v>290</v>
      </c>
      <c r="I507" s="120">
        <f>I508</f>
        <v>48359.2</v>
      </c>
      <c r="J507" s="120">
        <f>J508</f>
        <v>10000</v>
      </c>
      <c r="K507" s="120">
        <f>K508</f>
        <v>10000</v>
      </c>
    </row>
    <row r="508" spans="2:11" ht="30">
      <c r="B508" s="72" t="s">
        <v>222</v>
      </c>
      <c r="C508" s="19" t="s">
        <v>16</v>
      </c>
      <c r="D508" s="19" t="s">
        <v>60</v>
      </c>
      <c r="E508" s="19" t="s">
        <v>17</v>
      </c>
      <c r="F508" s="19" t="s">
        <v>311</v>
      </c>
      <c r="G508" s="58" t="s">
        <v>84</v>
      </c>
      <c r="H508" s="26">
        <v>292</v>
      </c>
      <c r="I508" s="121">
        <v>48359.2</v>
      </c>
      <c r="J508" s="121">
        <v>10000</v>
      </c>
      <c r="K508" s="121">
        <v>10000</v>
      </c>
    </row>
    <row r="509" spans="2:11" ht="15.75">
      <c r="B509" s="71" t="s">
        <v>25</v>
      </c>
      <c r="C509" s="19" t="s">
        <v>16</v>
      </c>
      <c r="D509" s="19" t="s">
        <v>60</v>
      </c>
      <c r="E509" s="19" t="s">
        <v>17</v>
      </c>
      <c r="F509" s="19" t="s">
        <v>311</v>
      </c>
      <c r="G509" s="19"/>
      <c r="H509" s="26"/>
      <c r="I509" s="121">
        <f>I459</f>
        <v>1408651.03</v>
      </c>
      <c r="J509" s="121">
        <f>J459</f>
        <v>457200</v>
      </c>
      <c r="K509" s="121">
        <f>K459</f>
        <v>527200</v>
      </c>
    </row>
    <row r="510" spans="2:11" ht="15.75">
      <c r="B510" s="71" t="s">
        <v>25</v>
      </c>
      <c r="C510" s="19" t="s">
        <v>16</v>
      </c>
      <c r="D510" s="19" t="s">
        <v>60</v>
      </c>
      <c r="E510" s="19" t="s">
        <v>17</v>
      </c>
      <c r="F510" s="19"/>
      <c r="G510" s="19"/>
      <c r="H510" s="26"/>
      <c r="I510" s="121">
        <f>I429</f>
        <v>1408651.03</v>
      </c>
      <c r="J510" s="121">
        <f>J429</f>
        <v>537200</v>
      </c>
      <c r="K510" s="121">
        <f>K429</f>
        <v>527200</v>
      </c>
    </row>
    <row r="511" spans="2:11" ht="15.75">
      <c r="B511" s="66" t="s">
        <v>25</v>
      </c>
      <c r="C511" s="18" t="s">
        <v>16</v>
      </c>
      <c r="D511" s="18" t="s">
        <v>60</v>
      </c>
      <c r="E511" s="18" t="s">
        <v>17</v>
      </c>
      <c r="F511" s="18"/>
      <c r="G511" s="18"/>
      <c r="H511" s="25"/>
      <c r="I511" s="140"/>
      <c r="J511" s="140"/>
      <c r="K511" s="140"/>
    </row>
    <row r="512" spans="2:11" ht="28.5">
      <c r="B512" s="77" t="s">
        <v>64</v>
      </c>
      <c r="C512" s="32" t="s">
        <v>16</v>
      </c>
      <c r="D512" s="32" t="s">
        <v>60</v>
      </c>
      <c r="E512" s="32" t="s">
        <v>27</v>
      </c>
      <c r="F512" s="32"/>
      <c r="G512" s="32"/>
      <c r="H512" s="33"/>
      <c r="I512" s="141">
        <f>SUM(I513)</f>
        <v>1162300</v>
      </c>
      <c r="J512" s="141">
        <f>SUM(J513)</f>
        <v>690100</v>
      </c>
      <c r="K512" s="141">
        <f>SUM(K513)</f>
        <v>690000</v>
      </c>
    </row>
    <row r="513" spans="2:11" s="92" customFormat="1" ht="75" customHeight="1">
      <c r="B513" s="97" t="s">
        <v>65</v>
      </c>
      <c r="C513" s="98" t="s">
        <v>16</v>
      </c>
      <c r="D513" s="98" t="s">
        <v>60</v>
      </c>
      <c r="E513" s="98" t="s">
        <v>27</v>
      </c>
      <c r="F513" s="98" t="s">
        <v>312</v>
      </c>
      <c r="G513" s="98"/>
      <c r="H513" s="99"/>
      <c r="I513" s="122">
        <f>I514</f>
        <v>1162300</v>
      </c>
      <c r="J513" s="122">
        <f>J514</f>
        <v>690100</v>
      </c>
      <c r="K513" s="122">
        <f>K514</f>
        <v>690000</v>
      </c>
    </row>
    <row r="514" spans="2:11" ht="15.75">
      <c r="B514" s="66" t="s">
        <v>62</v>
      </c>
      <c r="C514" s="20" t="s">
        <v>16</v>
      </c>
      <c r="D514" s="20" t="s">
        <v>60</v>
      </c>
      <c r="E514" s="20" t="s">
        <v>27</v>
      </c>
      <c r="F514" s="20" t="s">
        <v>312</v>
      </c>
      <c r="G514" s="20" t="s">
        <v>24</v>
      </c>
      <c r="H514" s="21"/>
      <c r="I514" s="120">
        <f>I515+I519</f>
        <v>1162300</v>
      </c>
      <c r="J514" s="120">
        <f>J515+J519</f>
        <v>690100</v>
      </c>
      <c r="K514" s="120">
        <f>K515+K519</f>
        <v>690000</v>
      </c>
    </row>
    <row r="515" spans="2:11" ht="45">
      <c r="B515" s="66" t="s">
        <v>97</v>
      </c>
      <c r="C515" s="20" t="s">
        <v>16</v>
      </c>
      <c r="D515" s="20" t="s">
        <v>60</v>
      </c>
      <c r="E515" s="20" t="s">
        <v>27</v>
      </c>
      <c r="F515" s="20" t="s">
        <v>312</v>
      </c>
      <c r="G515" s="20" t="s">
        <v>78</v>
      </c>
      <c r="H515" s="21"/>
      <c r="I515" s="120">
        <f>I518</f>
        <v>816800</v>
      </c>
      <c r="J515" s="120">
        <f aca="true" t="shared" si="63" ref="I515:K516">J516</f>
        <v>530000</v>
      </c>
      <c r="K515" s="120">
        <f t="shared" si="63"/>
        <v>529900</v>
      </c>
    </row>
    <row r="516" spans="2:11" ht="15.75">
      <c r="B516" s="66" t="s">
        <v>144</v>
      </c>
      <c r="C516" s="20" t="s">
        <v>16</v>
      </c>
      <c r="D516" s="20" t="s">
        <v>60</v>
      </c>
      <c r="E516" s="20" t="s">
        <v>27</v>
      </c>
      <c r="F516" s="20" t="s">
        <v>312</v>
      </c>
      <c r="G516" s="20" t="s">
        <v>78</v>
      </c>
      <c r="H516" s="21">
        <v>200</v>
      </c>
      <c r="I516" s="120">
        <f t="shared" si="63"/>
        <v>816800</v>
      </c>
      <c r="J516" s="120">
        <f t="shared" si="63"/>
        <v>530000</v>
      </c>
      <c r="K516" s="120">
        <f t="shared" si="63"/>
        <v>529900</v>
      </c>
    </row>
    <row r="517" spans="2:11" ht="15.75">
      <c r="B517" s="66" t="s">
        <v>145</v>
      </c>
      <c r="C517" s="20" t="s">
        <v>16</v>
      </c>
      <c r="D517" s="20" t="s">
        <v>60</v>
      </c>
      <c r="E517" s="20" t="s">
        <v>27</v>
      </c>
      <c r="F517" s="20" t="s">
        <v>312</v>
      </c>
      <c r="G517" s="20" t="s">
        <v>78</v>
      </c>
      <c r="H517" s="21">
        <v>210</v>
      </c>
      <c r="I517" s="120">
        <f>I518</f>
        <v>816800</v>
      </c>
      <c r="J517" s="120">
        <f>J518</f>
        <v>530000</v>
      </c>
      <c r="K517" s="120">
        <f>K518</f>
        <v>529900</v>
      </c>
    </row>
    <row r="518" spans="2:12" ht="15.75">
      <c r="B518" s="66" t="s">
        <v>122</v>
      </c>
      <c r="C518" s="19" t="s">
        <v>16</v>
      </c>
      <c r="D518" s="19" t="s">
        <v>60</v>
      </c>
      <c r="E518" s="19" t="s">
        <v>27</v>
      </c>
      <c r="F518" s="19" t="s">
        <v>312</v>
      </c>
      <c r="G518" s="19" t="s">
        <v>78</v>
      </c>
      <c r="H518" s="26">
        <v>211</v>
      </c>
      <c r="I518" s="121">
        <v>816800</v>
      </c>
      <c r="J518" s="121">
        <v>530000</v>
      </c>
      <c r="K518" s="121">
        <v>529900</v>
      </c>
      <c r="L518" s="1" t="s">
        <v>236</v>
      </c>
    </row>
    <row r="519" spans="2:11" ht="45">
      <c r="B519" s="66" t="s">
        <v>169</v>
      </c>
      <c r="C519" s="20" t="s">
        <v>16</v>
      </c>
      <c r="D519" s="20" t="s">
        <v>60</v>
      </c>
      <c r="E519" s="20" t="s">
        <v>27</v>
      </c>
      <c r="F519" s="20" t="s">
        <v>312</v>
      </c>
      <c r="G519" s="20" t="s">
        <v>160</v>
      </c>
      <c r="H519" s="21"/>
      <c r="I519" s="120">
        <f>I520</f>
        <v>345500</v>
      </c>
      <c r="J519" s="120">
        <f aca="true" t="shared" si="64" ref="I519:K520">J520</f>
        <v>160100</v>
      </c>
      <c r="K519" s="120">
        <f t="shared" si="64"/>
        <v>160100</v>
      </c>
    </row>
    <row r="520" spans="2:14" ht="15.75">
      <c r="B520" s="66" t="s">
        <v>168</v>
      </c>
      <c r="C520" s="20" t="s">
        <v>16</v>
      </c>
      <c r="D520" s="20" t="s">
        <v>60</v>
      </c>
      <c r="E520" s="20" t="s">
        <v>27</v>
      </c>
      <c r="F520" s="20" t="s">
        <v>312</v>
      </c>
      <c r="G520" s="20" t="s">
        <v>160</v>
      </c>
      <c r="H520" s="21">
        <v>210</v>
      </c>
      <c r="I520" s="120">
        <f t="shared" si="64"/>
        <v>345500</v>
      </c>
      <c r="J520" s="120">
        <f t="shared" si="64"/>
        <v>160100</v>
      </c>
      <c r="K520" s="120">
        <f t="shared" si="64"/>
        <v>160100</v>
      </c>
      <c r="N520" s="8"/>
    </row>
    <row r="521" spans="2:12" ht="15.75">
      <c r="B521" s="66" t="s">
        <v>171</v>
      </c>
      <c r="C521" s="19" t="s">
        <v>16</v>
      </c>
      <c r="D521" s="19" t="s">
        <v>60</v>
      </c>
      <c r="E521" s="19" t="s">
        <v>27</v>
      </c>
      <c r="F521" s="19" t="s">
        <v>312</v>
      </c>
      <c r="G521" s="19" t="s">
        <v>160</v>
      </c>
      <c r="H521" s="26">
        <v>213</v>
      </c>
      <c r="I521" s="121">
        <v>345500</v>
      </c>
      <c r="J521" s="121">
        <v>160100</v>
      </c>
      <c r="K521" s="121">
        <v>160100</v>
      </c>
      <c r="L521" s="1" t="s">
        <v>244</v>
      </c>
    </row>
    <row r="522" spans="2:11" s="44" customFormat="1" ht="15.75">
      <c r="B522" s="71" t="s">
        <v>25</v>
      </c>
      <c r="C522" s="19" t="s">
        <v>16</v>
      </c>
      <c r="D522" s="19" t="s">
        <v>60</v>
      </c>
      <c r="E522" s="19" t="s">
        <v>27</v>
      </c>
      <c r="F522" s="19"/>
      <c r="G522" s="19"/>
      <c r="H522" s="26"/>
      <c r="I522" s="121">
        <f>I512</f>
        <v>1162300</v>
      </c>
      <c r="J522" s="121">
        <f>J512</f>
        <v>690100</v>
      </c>
      <c r="K522" s="121">
        <f>K512</f>
        <v>690000</v>
      </c>
    </row>
    <row r="523" spans="2:11" ht="15.75">
      <c r="B523" s="71" t="s">
        <v>25</v>
      </c>
      <c r="C523" s="19" t="s">
        <v>16</v>
      </c>
      <c r="D523" s="19" t="s">
        <v>60</v>
      </c>
      <c r="E523" s="19"/>
      <c r="F523" s="19"/>
      <c r="G523" s="19"/>
      <c r="H523" s="26"/>
      <c r="I523" s="121">
        <f>I428</f>
        <v>2570951.0300000003</v>
      </c>
      <c r="J523" s="121">
        <f>J428</f>
        <v>1227300</v>
      </c>
      <c r="K523" s="121">
        <f>K428</f>
        <v>1217200</v>
      </c>
    </row>
    <row r="524" spans="2:11" s="91" customFormat="1" ht="24" customHeight="1">
      <c r="B524" s="81" t="s">
        <v>66</v>
      </c>
      <c r="C524" s="63" t="s">
        <v>16</v>
      </c>
      <c r="D524" s="63" t="s">
        <v>44</v>
      </c>
      <c r="E524" s="63"/>
      <c r="F524" s="63"/>
      <c r="G524" s="63"/>
      <c r="H524" s="64"/>
      <c r="I524" s="127">
        <f>SUM(I528+I536)</f>
        <v>200000</v>
      </c>
      <c r="J524" s="127">
        <f>SUM(J528+J536)</f>
        <v>10000</v>
      </c>
      <c r="K524" s="127">
        <f>SUM(K528+K536)</f>
        <v>10000</v>
      </c>
    </row>
    <row r="525" spans="2:11" ht="42.75">
      <c r="B525" s="88" t="s">
        <v>243</v>
      </c>
      <c r="C525" s="19" t="s">
        <v>16</v>
      </c>
      <c r="D525" s="19" t="s">
        <v>44</v>
      </c>
      <c r="E525" s="19"/>
      <c r="F525" s="19" t="s">
        <v>313</v>
      </c>
      <c r="G525" s="19"/>
      <c r="H525" s="26"/>
      <c r="I525" s="121">
        <f aca="true" t="shared" si="65" ref="I525:K526">I526</f>
        <v>190000</v>
      </c>
      <c r="J525" s="121">
        <f t="shared" si="65"/>
        <v>0</v>
      </c>
      <c r="K525" s="121">
        <f t="shared" si="65"/>
        <v>0</v>
      </c>
    </row>
    <row r="526" spans="2:11" ht="30">
      <c r="B526" s="66" t="s">
        <v>95</v>
      </c>
      <c r="C526" s="20" t="s">
        <v>16</v>
      </c>
      <c r="D526" s="20" t="s">
        <v>44</v>
      </c>
      <c r="E526" s="20"/>
      <c r="F526" s="20" t="s">
        <v>314</v>
      </c>
      <c r="G526" s="20"/>
      <c r="H526" s="21"/>
      <c r="I526" s="120">
        <f t="shared" si="65"/>
        <v>190000</v>
      </c>
      <c r="J526" s="120">
        <f t="shared" si="65"/>
        <v>0</v>
      </c>
      <c r="K526" s="120">
        <f t="shared" si="65"/>
        <v>0</v>
      </c>
    </row>
    <row r="527" spans="2:11" ht="30">
      <c r="B527" s="66" t="s">
        <v>68</v>
      </c>
      <c r="C527" s="20" t="s">
        <v>16</v>
      </c>
      <c r="D527" s="20" t="s">
        <v>44</v>
      </c>
      <c r="E527" s="20"/>
      <c r="F527" s="20" t="s">
        <v>315</v>
      </c>
      <c r="G527" s="20"/>
      <c r="H527" s="21"/>
      <c r="I527" s="120">
        <f>I528+I537</f>
        <v>190000</v>
      </c>
      <c r="J527" s="120">
        <f>J528+J537</f>
        <v>0</v>
      </c>
      <c r="K527" s="120">
        <f>K528+K537</f>
        <v>0</v>
      </c>
    </row>
    <row r="528" spans="2:11" s="92" customFormat="1" ht="24.75" customHeight="1">
      <c r="B528" s="97" t="s">
        <v>67</v>
      </c>
      <c r="C528" s="98" t="s">
        <v>16</v>
      </c>
      <c r="D528" s="98" t="s">
        <v>44</v>
      </c>
      <c r="E528" s="98" t="s">
        <v>17</v>
      </c>
      <c r="F528" s="98"/>
      <c r="G528" s="98"/>
      <c r="H528" s="99"/>
      <c r="I528" s="122">
        <f>I529</f>
        <v>160000</v>
      </c>
      <c r="J528" s="122">
        <f>J529</f>
        <v>0</v>
      </c>
      <c r="K528" s="122">
        <f>K529</f>
        <v>0</v>
      </c>
    </row>
    <row r="529" spans="2:15" ht="33.75" customHeight="1">
      <c r="B529" s="66" t="s">
        <v>96</v>
      </c>
      <c r="C529" s="20" t="s">
        <v>16</v>
      </c>
      <c r="D529" s="20" t="s">
        <v>44</v>
      </c>
      <c r="E529" s="20" t="s">
        <v>17</v>
      </c>
      <c r="F529" s="20" t="s">
        <v>316</v>
      </c>
      <c r="G529" s="20" t="s">
        <v>69</v>
      </c>
      <c r="H529" s="21"/>
      <c r="I529" s="120">
        <f aca="true" t="shared" si="66" ref="I529:K533">I530</f>
        <v>160000</v>
      </c>
      <c r="J529" s="120">
        <f t="shared" si="66"/>
        <v>0</v>
      </c>
      <c r="K529" s="120">
        <f t="shared" si="66"/>
        <v>0</v>
      </c>
      <c r="O529" s="11"/>
    </row>
    <row r="530" spans="2:11" ht="15.75">
      <c r="B530" s="66" t="s">
        <v>70</v>
      </c>
      <c r="C530" s="20" t="s">
        <v>16</v>
      </c>
      <c r="D530" s="20" t="s">
        <v>44</v>
      </c>
      <c r="E530" s="20" t="s">
        <v>17</v>
      </c>
      <c r="F530" s="20" t="s">
        <v>316</v>
      </c>
      <c r="G530" s="20" t="s">
        <v>71</v>
      </c>
      <c r="H530" s="21"/>
      <c r="I530" s="120">
        <f aca="true" t="shared" si="67" ref="I530:K531">I531</f>
        <v>160000</v>
      </c>
      <c r="J530" s="120">
        <f t="shared" si="67"/>
        <v>0</v>
      </c>
      <c r="K530" s="120">
        <f t="shared" si="67"/>
        <v>0</v>
      </c>
    </row>
    <row r="531" spans="2:11" ht="15.75">
      <c r="B531" s="66" t="s">
        <v>89</v>
      </c>
      <c r="C531" s="20" t="s">
        <v>16</v>
      </c>
      <c r="D531" s="20" t="s">
        <v>44</v>
      </c>
      <c r="E531" s="20" t="s">
        <v>17</v>
      </c>
      <c r="F531" s="20" t="s">
        <v>316</v>
      </c>
      <c r="G531" s="20" t="s">
        <v>88</v>
      </c>
      <c r="H531" s="21"/>
      <c r="I531" s="120">
        <f t="shared" si="67"/>
        <v>160000</v>
      </c>
      <c r="J531" s="120">
        <f t="shared" si="67"/>
        <v>0</v>
      </c>
      <c r="K531" s="120">
        <f t="shared" si="67"/>
        <v>0</v>
      </c>
    </row>
    <row r="532" spans="2:11" ht="15.75">
      <c r="B532" s="66" t="s">
        <v>144</v>
      </c>
      <c r="C532" s="20" t="s">
        <v>16</v>
      </c>
      <c r="D532" s="20" t="s">
        <v>44</v>
      </c>
      <c r="E532" s="20" t="s">
        <v>17</v>
      </c>
      <c r="F532" s="20" t="s">
        <v>316</v>
      </c>
      <c r="G532" s="20" t="s">
        <v>88</v>
      </c>
      <c r="H532" s="21">
        <v>200</v>
      </c>
      <c r="I532" s="120">
        <f t="shared" si="66"/>
        <v>160000</v>
      </c>
      <c r="J532" s="120">
        <f t="shared" si="66"/>
        <v>0</v>
      </c>
      <c r="K532" s="120">
        <f t="shared" si="66"/>
        <v>0</v>
      </c>
    </row>
    <row r="533" spans="2:11" ht="15.75">
      <c r="B533" s="66" t="s">
        <v>143</v>
      </c>
      <c r="C533" s="20" t="s">
        <v>16</v>
      </c>
      <c r="D533" s="20" t="s">
        <v>44</v>
      </c>
      <c r="E533" s="20" t="s">
        <v>17</v>
      </c>
      <c r="F533" s="20" t="s">
        <v>316</v>
      </c>
      <c r="G533" s="20" t="s">
        <v>88</v>
      </c>
      <c r="H533" s="21">
        <v>260</v>
      </c>
      <c r="I533" s="120">
        <f t="shared" si="66"/>
        <v>160000</v>
      </c>
      <c r="J533" s="120">
        <f t="shared" si="66"/>
        <v>0</v>
      </c>
      <c r="K533" s="120">
        <f t="shared" si="66"/>
        <v>0</v>
      </c>
    </row>
    <row r="534" spans="2:11" ht="30">
      <c r="B534" s="66" t="s">
        <v>121</v>
      </c>
      <c r="C534" s="19" t="s">
        <v>16</v>
      </c>
      <c r="D534" s="19" t="s">
        <v>44</v>
      </c>
      <c r="E534" s="19" t="s">
        <v>17</v>
      </c>
      <c r="F534" s="19" t="s">
        <v>316</v>
      </c>
      <c r="G534" s="19" t="s">
        <v>88</v>
      </c>
      <c r="H534" s="26">
        <v>264</v>
      </c>
      <c r="I534" s="121">
        <v>160000</v>
      </c>
      <c r="J534" s="121">
        <v>0</v>
      </c>
      <c r="K534" s="121">
        <v>0</v>
      </c>
    </row>
    <row r="535" spans="2:11" s="44" customFormat="1" ht="15.75">
      <c r="B535" s="71" t="s">
        <v>25</v>
      </c>
      <c r="C535" s="19" t="s">
        <v>16</v>
      </c>
      <c r="D535" s="19" t="s">
        <v>44</v>
      </c>
      <c r="E535" s="19" t="s">
        <v>17</v>
      </c>
      <c r="F535" s="19"/>
      <c r="G535" s="19"/>
      <c r="H535" s="26"/>
      <c r="I535" s="121">
        <f>I528</f>
        <v>160000</v>
      </c>
      <c r="J535" s="121">
        <f>J528</f>
        <v>0</v>
      </c>
      <c r="K535" s="121">
        <f>K528</f>
        <v>0</v>
      </c>
    </row>
    <row r="536" spans="2:11" s="92" customFormat="1" ht="25.5" customHeight="1">
      <c r="B536" s="97" t="s">
        <v>72</v>
      </c>
      <c r="C536" s="98" t="s">
        <v>16</v>
      </c>
      <c r="D536" s="98" t="s">
        <v>44</v>
      </c>
      <c r="E536" s="98" t="s">
        <v>38</v>
      </c>
      <c r="F536" s="98"/>
      <c r="G536" s="98"/>
      <c r="H536" s="99"/>
      <c r="I536" s="122">
        <f>I537+I545</f>
        <v>40000</v>
      </c>
      <c r="J536" s="122">
        <f>J537+J545</f>
        <v>10000</v>
      </c>
      <c r="K536" s="122">
        <f>K537+K545</f>
        <v>10000</v>
      </c>
    </row>
    <row r="537" spans="2:11" ht="30">
      <c r="B537" s="66" t="s">
        <v>73</v>
      </c>
      <c r="C537" s="20" t="s">
        <v>16</v>
      </c>
      <c r="D537" s="20" t="s">
        <v>44</v>
      </c>
      <c r="E537" s="20" t="s">
        <v>38</v>
      </c>
      <c r="F537" s="20" t="s">
        <v>317</v>
      </c>
      <c r="G537" s="20"/>
      <c r="H537" s="21"/>
      <c r="I537" s="120">
        <f aca="true" t="shared" si="68" ref="I537:K543">I538</f>
        <v>30000</v>
      </c>
      <c r="J537" s="120">
        <f t="shared" si="68"/>
        <v>0</v>
      </c>
      <c r="K537" s="120">
        <f t="shared" si="68"/>
        <v>0</v>
      </c>
    </row>
    <row r="538" spans="2:11" ht="15.75">
      <c r="B538" s="66" t="s">
        <v>74</v>
      </c>
      <c r="C538" s="20" t="s">
        <v>16</v>
      </c>
      <c r="D538" s="20" t="s">
        <v>44</v>
      </c>
      <c r="E538" s="20" t="s">
        <v>38</v>
      </c>
      <c r="F538" s="20" t="s">
        <v>317</v>
      </c>
      <c r="G538" s="20"/>
      <c r="H538" s="21"/>
      <c r="I538" s="120">
        <f t="shared" si="68"/>
        <v>30000</v>
      </c>
      <c r="J538" s="120">
        <f t="shared" si="68"/>
        <v>0</v>
      </c>
      <c r="K538" s="120">
        <f t="shared" si="68"/>
        <v>0</v>
      </c>
    </row>
    <row r="539" spans="2:11" ht="15.75">
      <c r="B539" s="66" t="s">
        <v>70</v>
      </c>
      <c r="C539" s="20" t="s">
        <v>16</v>
      </c>
      <c r="D539" s="20" t="s">
        <v>44</v>
      </c>
      <c r="E539" s="20" t="s">
        <v>38</v>
      </c>
      <c r="F539" s="20" t="s">
        <v>317</v>
      </c>
      <c r="G539" s="20" t="s">
        <v>69</v>
      </c>
      <c r="H539" s="21"/>
      <c r="I539" s="120">
        <f aca="true" t="shared" si="69" ref="I539:K541">I540</f>
        <v>30000</v>
      </c>
      <c r="J539" s="120">
        <f t="shared" si="69"/>
        <v>0</v>
      </c>
      <c r="K539" s="120">
        <f t="shared" si="69"/>
        <v>0</v>
      </c>
    </row>
    <row r="540" spans="2:11" ht="15.75">
      <c r="B540" s="66" t="s">
        <v>70</v>
      </c>
      <c r="C540" s="20" t="s">
        <v>16</v>
      </c>
      <c r="D540" s="20" t="s">
        <v>44</v>
      </c>
      <c r="E540" s="20" t="s">
        <v>38</v>
      </c>
      <c r="F540" s="20" t="s">
        <v>317</v>
      </c>
      <c r="G540" s="20" t="s">
        <v>71</v>
      </c>
      <c r="H540" s="21"/>
      <c r="I540" s="120">
        <f t="shared" si="69"/>
        <v>30000</v>
      </c>
      <c r="J540" s="120">
        <f t="shared" si="69"/>
        <v>0</v>
      </c>
      <c r="K540" s="120">
        <f t="shared" si="69"/>
        <v>0</v>
      </c>
    </row>
    <row r="541" spans="2:11" ht="30">
      <c r="B541" s="66" t="s">
        <v>91</v>
      </c>
      <c r="C541" s="20" t="s">
        <v>16</v>
      </c>
      <c r="D541" s="20" t="s">
        <v>44</v>
      </c>
      <c r="E541" s="20" t="s">
        <v>38</v>
      </c>
      <c r="F541" s="20" t="s">
        <v>317</v>
      </c>
      <c r="G541" s="20" t="s">
        <v>90</v>
      </c>
      <c r="H541" s="21"/>
      <c r="I541" s="120">
        <f t="shared" si="69"/>
        <v>30000</v>
      </c>
      <c r="J541" s="120">
        <f t="shared" si="69"/>
        <v>0</v>
      </c>
      <c r="K541" s="120">
        <f t="shared" si="69"/>
        <v>0</v>
      </c>
    </row>
    <row r="542" spans="2:11" ht="15.75">
      <c r="B542" s="66" t="s">
        <v>142</v>
      </c>
      <c r="C542" s="20" t="s">
        <v>16</v>
      </c>
      <c r="D542" s="20" t="s">
        <v>44</v>
      </c>
      <c r="E542" s="20" t="s">
        <v>38</v>
      </c>
      <c r="F542" s="20" t="s">
        <v>317</v>
      </c>
      <c r="G542" s="20" t="s">
        <v>90</v>
      </c>
      <c r="H542" s="21">
        <v>200</v>
      </c>
      <c r="I542" s="120">
        <f t="shared" si="68"/>
        <v>30000</v>
      </c>
      <c r="J542" s="120">
        <f t="shared" si="68"/>
        <v>0</v>
      </c>
      <c r="K542" s="120">
        <f t="shared" si="68"/>
        <v>0</v>
      </c>
    </row>
    <row r="543" spans="2:11" ht="15.75">
      <c r="B543" s="66" t="s">
        <v>143</v>
      </c>
      <c r="C543" s="20" t="s">
        <v>16</v>
      </c>
      <c r="D543" s="20" t="s">
        <v>44</v>
      </c>
      <c r="E543" s="20" t="s">
        <v>38</v>
      </c>
      <c r="F543" s="20" t="s">
        <v>317</v>
      </c>
      <c r="G543" s="20" t="s">
        <v>90</v>
      </c>
      <c r="H543" s="21">
        <v>260</v>
      </c>
      <c r="I543" s="120">
        <f t="shared" si="68"/>
        <v>30000</v>
      </c>
      <c r="J543" s="120">
        <f t="shared" si="68"/>
        <v>0</v>
      </c>
      <c r="K543" s="120">
        <f t="shared" si="68"/>
        <v>0</v>
      </c>
    </row>
    <row r="544" spans="2:11" ht="15.75">
      <c r="B544" s="66" t="s">
        <v>120</v>
      </c>
      <c r="C544" s="19" t="s">
        <v>16</v>
      </c>
      <c r="D544" s="19" t="s">
        <v>44</v>
      </c>
      <c r="E544" s="19" t="s">
        <v>38</v>
      </c>
      <c r="F544" s="19" t="s">
        <v>317</v>
      </c>
      <c r="G544" s="19" t="s">
        <v>90</v>
      </c>
      <c r="H544" s="26">
        <v>262</v>
      </c>
      <c r="I544" s="121">
        <v>30000</v>
      </c>
      <c r="J544" s="121">
        <v>0</v>
      </c>
      <c r="K544" s="121">
        <v>0</v>
      </c>
    </row>
    <row r="545" spans="2:11" s="104" customFormat="1" ht="78.75" customHeight="1">
      <c r="B545" s="119" t="s">
        <v>335</v>
      </c>
      <c r="C545" s="98" t="s">
        <v>16</v>
      </c>
      <c r="D545" s="98" t="s">
        <v>44</v>
      </c>
      <c r="E545" s="98" t="s">
        <v>38</v>
      </c>
      <c r="F545" s="98" t="s">
        <v>318</v>
      </c>
      <c r="G545" s="98"/>
      <c r="H545" s="99"/>
      <c r="I545" s="122">
        <f>I548</f>
        <v>10000</v>
      </c>
      <c r="J545" s="122">
        <f>J548</f>
        <v>10000</v>
      </c>
      <c r="K545" s="122">
        <f>K548</f>
        <v>10000</v>
      </c>
    </row>
    <row r="546" spans="2:11" ht="60">
      <c r="B546" s="66" t="s">
        <v>21</v>
      </c>
      <c r="C546" s="20" t="s">
        <v>16</v>
      </c>
      <c r="D546" s="20" t="s">
        <v>44</v>
      </c>
      <c r="E546" s="20" t="s">
        <v>38</v>
      </c>
      <c r="F546" s="20" t="s">
        <v>318</v>
      </c>
      <c r="G546" s="20" t="s">
        <v>22</v>
      </c>
      <c r="H546" s="21"/>
      <c r="I546" s="120">
        <f>I548</f>
        <v>10000</v>
      </c>
      <c r="J546" s="120">
        <f>J548</f>
        <v>10000</v>
      </c>
      <c r="K546" s="120">
        <f>K548</f>
        <v>10000</v>
      </c>
    </row>
    <row r="547" spans="2:11" ht="15.75">
      <c r="B547" s="66" t="s">
        <v>62</v>
      </c>
      <c r="C547" s="20" t="s">
        <v>16</v>
      </c>
      <c r="D547" s="20" t="s">
        <v>44</v>
      </c>
      <c r="E547" s="20" t="s">
        <v>38</v>
      </c>
      <c r="F547" s="20" t="s">
        <v>318</v>
      </c>
      <c r="G547" s="20" t="s">
        <v>63</v>
      </c>
      <c r="H547" s="21"/>
      <c r="I547" s="120">
        <v>0</v>
      </c>
      <c r="J547" s="120">
        <v>0</v>
      </c>
      <c r="K547" s="120">
        <v>0</v>
      </c>
    </row>
    <row r="548" spans="2:11" ht="30">
      <c r="B548" s="66" t="s">
        <v>155</v>
      </c>
      <c r="C548" s="20" t="s">
        <v>16</v>
      </c>
      <c r="D548" s="20" t="s">
        <v>44</v>
      </c>
      <c r="E548" s="20" t="s">
        <v>38</v>
      </c>
      <c r="F548" s="20" t="s">
        <v>318</v>
      </c>
      <c r="G548" s="20" t="s">
        <v>87</v>
      </c>
      <c r="H548" s="21"/>
      <c r="I548" s="120">
        <f aca="true" t="shared" si="70" ref="I548:K549">I549</f>
        <v>10000</v>
      </c>
      <c r="J548" s="120">
        <f t="shared" si="70"/>
        <v>10000</v>
      </c>
      <c r="K548" s="120">
        <f t="shared" si="70"/>
        <v>10000</v>
      </c>
    </row>
    <row r="549" spans="2:11" ht="15.75">
      <c r="B549" s="66" t="s">
        <v>149</v>
      </c>
      <c r="C549" s="20" t="s">
        <v>16</v>
      </c>
      <c r="D549" s="20" t="s">
        <v>44</v>
      </c>
      <c r="E549" s="20" t="s">
        <v>38</v>
      </c>
      <c r="F549" s="20" t="s">
        <v>318</v>
      </c>
      <c r="G549" s="20" t="s">
        <v>87</v>
      </c>
      <c r="H549" s="21">
        <v>200</v>
      </c>
      <c r="I549" s="120">
        <f t="shared" si="70"/>
        <v>10000</v>
      </c>
      <c r="J549" s="120">
        <f t="shared" si="70"/>
        <v>10000</v>
      </c>
      <c r="K549" s="120">
        <f t="shared" si="70"/>
        <v>10000</v>
      </c>
    </row>
    <row r="550" spans="2:11" ht="30">
      <c r="B550" s="66" t="s">
        <v>365</v>
      </c>
      <c r="C550" s="19" t="s">
        <v>16</v>
      </c>
      <c r="D550" s="166" t="s">
        <v>44</v>
      </c>
      <c r="E550" s="166" t="s">
        <v>38</v>
      </c>
      <c r="F550" s="19" t="s">
        <v>318</v>
      </c>
      <c r="G550" s="19" t="s">
        <v>87</v>
      </c>
      <c r="H550" s="26">
        <v>214</v>
      </c>
      <c r="I550" s="121">
        <v>10000</v>
      </c>
      <c r="J550" s="121">
        <v>10000</v>
      </c>
      <c r="K550" s="121">
        <v>10000</v>
      </c>
    </row>
    <row r="551" spans="2:11" s="44" customFormat="1" ht="15.75">
      <c r="B551" s="71" t="s">
        <v>25</v>
      </c>
      <c r="C551" s="19" t="s">
        <v>16</v>
      </c>
      <c r="D551" s="19" t="s">
        <v>44</v>
      </c>
      <c r="E551" s="19"/>
      <c r="F551" s="19"/>
      <c r="G551" s="19"/>
      <c r="H551" s="26"/>
      <c r="I551" s="121">
        <f>I524</f>
        <v>200000</v>
      </c>
      <c r="J551" s="121">
        <f>J524+J545</f>
        <v>20000</v>
      </c>
      <c r="K551" s="121">
        <f>K524+K545</f>
        <v>20000</v>
      </c>
    </row>
    <row r="552" spans="2:11" s="91" customFormat="1" ht="20.25" customHeight="1">
      <c r="B552" s="81" t="s">
        <v>75</v>
      </c>
      <c r="C552" s="63" t="s">
        <v>16</v>
      </c>
      <c r="D552" s="63" t="s">
        <v>76</v>
      </c>
      <c r="E552" s="63"/>
      <c r="F552" s="63"/>
      <c r="G552" s="63"/>
      <c r="H552" s="64"/>
      <c r="I552" s="127">
        <f aca="true" t="shared" si="71" ref="I552:K557">I553</f>
        <v>40000</v>
      </c>
      <c r="J552" s="127">
        <f t="shared" si="71"/>
        <v>0</v>
      </c>
      <c r="K552" s="127">
        <f t="shared" si="71"/>
        <v>0</v>
      </c>
    </row>
    <row r="553" spans="2:11" ht="15.75">
      <c r="B553" s="82" t="s">
        <v>75</v>
      </c>
      <c r="C553" s="37" t="s">
        <v>16</v>
      </c>
      <c r="D553" s="37" t="s">
        <v>76</v>
      </c>
      <c r="E553" s="37" t="s">
        <v>17</v>
      </c>
      <c r="F553" s="37"/>
      <c r="G553" s="37"/>
      <c r="H553" s="38"/>
      <c r="I553" s="131">
        <f t="shared" si="71"/>
        <v>40000</v>
      </c>
      <c r="J553" s="131">
        <f t="shared" si="71"/>
        <v>0</v>
      </c>
      <c r="K553" s="131">
        <f t="shared" si="71"/>
        <v>0</v>
      </c>
    </row>
    <row r="554" spans="2:11" ht="30">
      <c r="B554" s="82" t="s">
        <v>333</v>
      </c>
      <c r="C554" s="37" t="s">
        <v>16</v>
      </c>
      <c r="D554" s="37" t="s">
        <v>76</v>
      </c>
      <c r="E554" s="37" t="s">
        <v>17</v>
      </c>
      <c r="F554" s="37" t="s">
        <v>319</v>
      </c>
      <c r="G554" s="37"/>
      <c r="H554" s="38"/>
      <c r="I554" s="131">
        <f aca="true" t="shared" si="72" ref="I554:K555">I555</f>
        <v>40000</v>
      </c>
      <c r="J554" s="131">
        <f t="shared" si="72"/>
        <v>0</v>
      </c>
      <c r="K554" s="131">
        <f t="shared" si="72"/>
        <v>0</v>
      </c>
    </row>
    <row r="555" spans="2:11" ht="30">
      <c r="B555" s="66" t="s">
        <v>94</v>
      </c>
      <c r="C555" s="37" t="s">
        <v>16</v>
      </c>
      <c r="D555" s="37" t="s">
        <v>76</v>
      </c>
      <c r="E555" s="37" t="s">
        <v>17</v>
      </c>
      <c r="F555" s="37" t="s">
        <v>320</v>
      </c>
      <c r="G555" s="37"/>
      <c r="H555" s="38"/>
      <c r="I555" s="131">
        <f t="shared" si="72"/>
        <v>40000</v>
      </c>
      <c r="J555" s="131">
        <f t="shared" si="72"/>
        <v>0</v>
      </c>
      <c r="K555" s="131">
        <f t="shared" si="72"/>
        <v>0</v>
      </c>
    </row>
    <row r="556" spans="2:11" ht="15.75">
      <c r="B556" s="66" t="s">
        <v>334</v>
      </c>
      <c r="C556" s="37" t="s">
        <v>16</v>
      </c>
      <c r="D556" s="37" t="s">
        <v>76</v>
      </c>
      <c r="E556" s="37" t="s">
        <v>17</v>
      </c>
      <c r="F556" s="37" t="s">
        <v>321</v>
      </c>
      <c r="G556" s="37"/>
      <c r="H556" s="38"/>
      <c r="I556" s="131">
        <f t="shared" si="71"/>
        <v>40000</v>
      </c>
      <c r="J556" s="131">
        <f t="shared" si="71"/>
        <v>0</v>
      </c>
      <c r="K556" s="131">
        <f t="shared" si="71"/>
        <v>0</v>
      </c>
    </row>
    <row r="557" spans="2:11" ht="30">
      <c r="B557" s="66" t="s">
        <v>29</v>
      </c>
      <c r="C557" s="37" t="s">
        <v>16</v>
      </c>
      <c r="D557" s="37" t="s">
        <v>76</v>
      </c>
      <c r="E557" s="37" t="s">
        <v>17</v>
      </c>
      <c r="F557" s="37" t="s">
        <v>321</v>
      </c>
      <c r="G557" s="37" t="s">
        <v>30</v>
      </c>
      <c r="H557" s="38"/>
      <c r="I557" s="131">
        <f t="shared" si="71"/>
        <v>40000</v>
      </c>
      <c r="J557" s="131">
        <f t="shared" si="71"/>
        <v>0</v>
      </c>
      <c r="K557" s="131">
        <f t="shared" si="71"/>
        <v>0</v>
      </c>
    </row>
    <row r="558" spans="2:11" ht="30">
      <c r="B558" s="66" t="s">
        <v>31</v>
      </c>
      <c r="C558" s="37" t="s">
        <v>16</v>
      </c>
      <c r="D558" s="37" t="s">
        <v>76</v>
      </c>
      <c r="E558" s="37" t="s">
        <v>17</v>
      </c>
      <c r="F558" s="37" t="s">
        <v>321</v>
      </c>
      <c r="G558" s="37" t="s">
        <v>32</v>
      </c>
      <c r="H558" s="38"/>
      <c r="I558" s="131">
        <f aca="true" t="shared" si="73" ref="I558:K559">I559</f>
        <v>40000</v>
      </c>
      <c r="J558" s="131">
        <f t="shared" si="73"/>
        <v>0</v>
      </c>
      <c r="K558" s="131">
        <f t="shared" si="73"/>
        <v>0</v>
      </c>
    </row>
    <row r="559" spans="2:11" ht="30">
      <c r="B559" s="66" t="s">
        <v>82</v>
      </c>
      <c r="C559" s="37" t="s">
        <v>16</v>
      </c>
      <c r="D559" s="37" t="s">
        <v>76</v>
      </c>
      <c r="E559" s="37" t="s">
        <v>17</v>
      </c>
      <c r="F559" s="37" t="s">
        <v>321</v>
      </c>
      <c r="G559" s="37" t="s">
        <v>81</v>
      </c>
      <c r="H559" s="38"/>
      <c r="I559" s="131">
        <f>SUM(I562+I560)</f>
        <v>40000</v>
      </c>
      <c r="J559" s="131">
        <f t="shared" si="73"/>
        <v>0</v>
      </c>
      <c r="K559" s="131">
        <f t="shared" si="73"/>
        <v>0</v>
      </c>
    </row>
    <row r="560" spans="2:11" ht="15.75">
      <c r="B560" s="66" t="s">
        <v>142</v>
      </c>
      <c r="C560" s="37" t="s">
        <v>16</v>
      </c>
      <c r="D560" s="37" t="s">
        <v>76</v>
      </c>
      <c r="E560" s="37" t="s">
        <v>17</v>
      </c>
      <c r="F560" s="37" t="s">
        <v>321</v>
      </c>
      <c r="G560" s="37" t="s">
        <v>81</v>
      </c>
      <c r="H560" s="38">
        <v>200</v>
      </c>
      <c r="I560" s="131">
        <f>I561</f>
        <v>0</v>
      </c>
      <c r="J560" s="131">
        <f>J562</f>
        <v>0</v>
      </c>
      <c r="K560" s="131">
        <f>K562</f>
        <v>0</v>
      </c>
    </row>
    <row r="561" spans="2:11" ht="15.75">
      <c r="B561" s="66" t="s">
        <v>196</v>
      </c>
      <c r="C561" s="37" t="s">
        <v>16</v>
      </c>
      <c r="D561" s="37" t="s">
        <v>76</v>
      </c>
      <c r="E561" s="37" t="s">
        <v>17</v>
      </c>
      <c r="F561" s="37" t="s">
        <v>321</v>
      </c>
      <c r="G561" s="37" t="s">
        <v>81</v>
      </c>
      <c r="H561" s="38">
        <v>222</v>
      </c>
      <c r="I561" s="131">
        <f>SUM(J561:K561)</f>
        <v>0</v>
      </c>
      <c r="J561" s="131"/>
      <c r="K561" s="131"/>
    </row>
    <row r="562" spans="2:11" ht="15.75">
      <c r="B562" s="66" t="s">
        <v>141</v>
      </c>
      <c r="C562" s="37" t="s">
        <v>16</v>
      </c>
      <c r="D562" s="37" t="s">
        <v>76</v>
      </c>
      <c r="E562" s="37" t="s">
        <v>17</v>
      </c>
      <c r="F562" s="37" t="s">
        <v>321</v>
      </c>
      <c r="G562" s="37" t="s">
        <v>81</v>
      </c>
      <c r="H562" s="38">
        <v>300</v>
      </c>
      <c r="I562" s="131">
        <f>I563+I564</f>
        <v>40000</v>
      </c>
      <c r="J562" s="131">
        <f>J563+J564</f>
        <v>0</v>
      </c>
      <c r="K562" s="131">
        <f>K563+K564</f>
        <v>0</v>
      </c>
    </row>
    <row r="563" spans="2:11" ht="15.75">
      <c r="B563" s="66" t="s">
        <v>119</v>
      </c>
      <c r="C563" s="18" t="s">
        <v>16</v>
      </c>
      <c r="D563" s="18" t="s">
        <v>76</v>
      </c>
      <c r="E563" s="18" t="s">
        <v>17</v>
      </c>
      <c r="F563" s="18" t="s">
        <v>321</v>
      </c>
      <c r="G563" s="18" t="s">
        <v>81</v>
      </c>
      <c r="H563" s="25">
        <v>310</v>
      </c>
      <c r="I563" s="140">
        <v>20000</v>
      </c>
      <c r="J563" s="140">
        <v>0</v>
      </c>
      <c r="K563" s="140">
        <v>0</v>
      </c>
    </row>
    <row r="564" spans="2:11" ht="15.75">
      <c r="B564" s="66" t="s">
        <v>118</v>
      </c>
      <c r="C564" s="37" t="s">
        <v>16</v>
      </c>
      <c r="D564" s="37" t="s">
        <v>76</v>
      </c>
      <c r="E564" s="37" t="s">
        <v>17</v>
      </c>
      <c r="F564" s="37" t="s">
        <v>321</v>
      </c>
      <c r="G564" s="37" t="s">
        <v>81</v>
      </c>
      <c r="H564" s="38">
        <v>340</v>
      </c>
      <c r="I564" s="131">
        <f>I565+I566</f>
        <v>20000</v>
      </c>
      <c r="J564" s="131">
        <f>J565+J566</f>
        <v>0</v>
      </c>
      <c r="K564" s="131">
        <f>K565+K566</f>
        <v>0</v>
      </c>
    </row>
    <row r="565" spans="2:11" ht="15.75">
      <c r="B565" s="66" t="s">
        <v>219</v>
      </c>
      <c r="C565" s="18" t="s">
        <v>16</v>
      </c>
      <c r="D565" s="18" t="s">
        <v>76</v>
      </c>
      <c r="E565" s="18" t="s">
        <v>17</v>
      </c>
      <c r="F565" s="18" t="s">
        <v>321</v>
      </c>
      <c r="G565" s="18" t="s">
        <v>81</v>
      </c>
      <c r="H565" s="25">
        <v>344</v>
      </c>
      <c r="I565" s="140">
        <v>0</v>
      </c>
      <c r="J565" s="140">
        <v>0</v>
      </c>
      <c r="K565" s="140">
        <v>0</v>
      </c>
    </row>
    <row r="566" spans="2:11" ht="30">
      <c r="B566" s="66" t="s">
        <v>220</v>
      </c>
      <c r="C566" s="18" t="s">
        <v>16</v>
      </c>
      <c r="D566" s="18" t="s">
        <v>76</v>
      </c>
      <c r="E566" s="18" t="s">
        <v>17</v>
      </c>
      <c r="F566" s="18" t="s">
        <v>321</v>
      </c>
      <c r="G566" s="18" t="s">
        <v>81</v>
      </c>
      <c r="H566" s="25">
        <v>346</v>
      </c>
      <c r="I566" s="140">
        <v>20000</v>
      </c>
      <c r="J566" s="140">
        <v>0</v>
      </c>
      <c r="K566" s="140">
        <v>0</v>
      </c>
    </row>
    <row r="567" spans="2:11" ht="15.75">
      <c r="B567" s="71" t="s">
        <v>25</v>
      </c>
      <c r="C567" s="18" t="s">
        <v>16</v>
      </c>
      <c r="D567" s="18" t="s">
        <v>76</v>
      </c>
      <c r="E567" s="18" t="s">
        <v>17</v>
      </c>
      <c r="F567" s="18"/>
      <c r="G567" s="18"/>
      <c r="H567" s="25"/>
      <c r="I567" s="140">
        <f>I552</f>
        <v>40000</v>
      </c>
      <c r="J567" s="140">
        <f>J552</f>
        <v>0</v>
      </c>
      <c r="K567" s="140">
        <f>K552</f>
        <v>0</v>
      </c>
    </row>
    <row r="568" spans="2:11" ht="21" customHeight="1">
      <c r="B568" s="89" t="s">
        <v>77</v>
      </c>
      <c r="C568" s="27" t="s">
        <v>16</v>
      </c>
      <c r="D568" s="27"/>
      <c r="E568" s="27"/>
      <c r="F568" s="27"/>
      <c r="G568" s="27"/>
      <c r="H568" s="28"/>
      <c r="I568" s="142">
        <f>I21+I176+I204+I265+I294+I375+I387+I428+I524+I552</f>
        <v>13023402</v>
      </c>
      <c r="J568" s="142">
        <f>J21+J176+J204+J265+J294+J375+J387+J428+J524+J552</f>
        <v>7469150</v>
      </c>
      <c r="K568" s="142">
        <f>K21+K176+K204+K265+K294+K375+K387+K428+K524+K552</f>
        <v>14357600</v>
      </c>
    </row>
    <row r="569" spans="2:11" ht="16.5" customHeight="1">
      <c r="B569" s="71"/>
      <c r="C569" s="7"/>
      <c r="D569" s="7"/>
      <c r="E569" s="7"/>
      <c r="F569" s="7"/>
      <c r="G569" s="7"/>
      <c r="H569" s="10"/>
      <c r="I569" s="158"/>
      <c r="J569" s="158"/>
      <c r="K569" s="158"/>
    </row>
    <row r="570" ht="27.75" customHeight="1"/>
    <row r="571" spans="2:6" ht="28.5" customHeight="1">
      <c r="B571" s="65" t="s">
        <v>92</v>
      </c>
      <c r="E571" s="90" t="s">
        <v>332</v>
      </c>
      <c r="F571" s="52"/>
    </row>
    <row r="579" ht="19.5" customHeight="1">
      <c r="N579" s="8"/>
    </row>
    <row r="580" ht="15.75" customHeight="1"/>
  </sheetData>
  <sheetProtection/>
  <autoFilter ref="B19:K568"/>
  <mergeCells count="16">
    <mergeCell ref="D10:E10"/>
    <mergeCell ref="D8:E8"/>
    <mergeCell ref="D9:E9"/>
    <mergeCell ref="F8:K8"/>
    <mergeCell ref="F9:K9"/>
    <mergeCell ref="F10:K10"/>
    <mergeCell ref="E4:K4"/>
    <mergeCell ref="M54:P54"/>
    <mergeCell ref="B12:K12"/>
    <mergeCell ref="B13:K13"/>
    <mergeCell ref="B14:K14"/>
    <mergeCell ref="C17:H17"/>
    <mergeCell ref="I17:I18"/>
    <mergeCell ref="J17:J18"/>
    <mergeCell ref="K17:K18"/>
    <mergeCell ref="B17:B18"/>
  </mergeCells>
  <printOptions/>
  <pageMargins left="0.7086614173228347" right="0.2755905511811024" top="0.35433070866141736" bottom="0.35433070866141736" header="0.31496062992125984" footer="0.31496062992125984"/>
  <pageSetup fitToHeight="0" fitToWidth="1" horizontalDpi="180" verticalDpi="180" orientation="portrait" paperSize="9" scale="61" r:id="rId1"/>
  <ignoredErrors>
    <ignoredError sqref="C387:H388 G293:H294 H374 C545 C173:E173 G173:H173 G201 G202:H209 G214:H246 G267:H276 G305:H314 C315:H322 C444:E486 G550 C546:E550 G516:H549 F514:F550 G389:H422 F389:F408 C374:G386 G177:H200 C267:F314 C177:F209 C264:H266 C214:F249 C21:H27 G299:G304 G287:G292 G279:G285 C261:G263 F444:F512 H515 C491:E544 E487 C487:C489 C490:D490 H98 C98:F101 C210:H213 G249 C257:G259 C140:H140 C136:F139 H136:H139 C171:F172 H171 G444:H444 H423:H426 C41:F41 H41 C28:F28 H28 C42:H71 C72:G74 C103:H119 C75:H85 C121:H123 C120:E120 G120:H120 C162:H170 C141:E141 G141:H141 C432:H440 C131:H135 C124:E130 G124:H130 C442:F442 H442 C29:H40 C174:H176 C142:H153 C389:E430 F412:F430 G427:H430 C551:H569 C87:H97 C86:G86 C251:G253 G456:H514 H455 H445:H454 C325:H373 C324:G324 C155:H160 C154:F154 H154 C323:G323" numberStoredAsText="1"/>
    <ignoredError sqref="I363:K363 I349:K349 I25:K25 I43:K43 I223:K226 I239 I191:K191 I336:K336 I227 I27:K28 I26 J42:K42 J24 I45:K46 J44:K44 I48:K48 J47:K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1" sqref="B1:P13"/>
    </sheetView>
  </sheetViews>
  <sheetFormatPr defaultColWidth="9.140625" defaultRowHeight="15"/>
  <sheetData>
    <row r="1" spans="1:6" ht="15">
      <c r="A1">
        <v>211</v>
      </c>
      <c r="B1">
        <v>510500</v>
      </c>
      <c r="C1">
        <v>309200</v>
      </c>
      <c r="D1">
        <v>1720900</v>
      </c>
      <c r="E1">
        <v>282600</v>
      </c>
      <c r="F1">
        <v>548700</v>
      </c>
    </row>
    <row r="2" spans="1:6" ht="15">
      <c r="A2">
        <v>213</v>
      </c>
      <c r="B2">
        <v>154170</v>
      </c>
      <c r="C2">
        <v>93300</v>
      </c>
      <c r="D2">
        <v>519710</v>
      </c>
      <c r="E2">
        <v>85340</v>
      </c>
      <c r="F2">
        <v>165700</v>
      </c>
    </row>
    <row r="3" spans="1:2" ht="15">
      <c r="A3">
        <v>221</v>
      </c>
      <c r="B3">
        <v>29600</v>
      </c>
    </row>
    <row r="4" spans="1:9" ht="15">
      <c r="A4">
        <v>222</v>
      </c>
      <c r="B4">
        <v>2000</v>
      </c>
      <c r="C4">
        <v>3000</v>
      </c>
      <c r="D4">
        <v>5000</v>
      </c>
      <c r="E4">
        <v>5000</v>
      </c>
      <c r="F4">
        <v>3000</v>
      </c>
      <c r="G4">
        <v>6000</v>
      </c>
      <c r="H4">
        <v>5000</v>
      </c>
      <c r="I4">
        <v>22600</v>
      </c>
    </row>
    <row r="5" spans="1:4" ht="15">
      <c r="A5">
        <v>223</v>
      </c>
      <c r="B5">
        <v>62600</v>
      </c>
      <c r="C5">
        <v>160000</v>
      </c>
      <c r="D5">
        <v>55000</v>
      </c>
    </row>
    <row r="6" spans="1:14" ht="15">
      <c r="A6">
        <v>225</v>
      </c>
      <c r="B6">
        <v>89550</v>
      </c>
      <c r="C6">
        <v>43000</v>
      </c>
      <c r="D6">
        <v>5000</v>
      </c>
      <c r="E6">
        <v>15000</v>
      </c>
      <c r="F6">
        <v>5000</v>
      </c>
      <c r="G6">
        <v>15000</v>
      </c>
      <c r="H6">
        <v>167900</v>
      </c>
      <c r="I6">
        <v>10000</v>
      </c>
      <c r="J6">
        <v>35000</v>
      </c>
      <c r="K6">
        <v>25000</v>
      </c>
      <c r="L6">
        <v>30000</v>
      </c>
      <c r="M6">
        <v>21000</v>
      </c>
      <c r="N6">
        <v>17600</v>
      </c>
    </row>
    <row r="7" spans="1:13" ht="15">
      <c r="A7">
        <v>226</v>
      </c>
      <c r="B7">
        <v>9000</v>
      </c>
      <c r="C7">
        <v>104200</v>
      </c>
      <c r="D7">
        <v>5000</v>
      </c>
      <c r="E7">
        <v>22760</v>
      </c>
      <c r="F7">
        <v>5000</v>
      </c>
      <c r="G7">
        <v>5000</v>
      </c>
      <c r="H7">
        <v>1000</v>
      </c>
      <c r="I7">
        <v>3000</v>
      </c>
      <c r="J7">
        <v>2000</v>
      </c>
      <c r="K7">
        <v>10000</v>
      </c>
      <c r="L7">
        <v>2000</v>
      </c>
      <c r="M7">
        <v>10000</v>
      </c>
    </row>
    <row r="8" spans="1:2" ht="15">
      <c r="A8">
        <v>227</v>
      </c>
      <c r="B8">
        <v>8000</v>
      </c>
    </row>
    <row r="9" spans="1:2" ht="15">
      <c r="A9">
        <v>260</v>
      </c>
      <c r="B9">
        <v>150000</v>
      </c>
    </row>
    <row r="10" spans="1:4" ht="15">
      <c r="A10">
        <v>290</v>
      </c>
      <c r="B10">
        <v>20000</v>
      </c>
      <c r="C10">
        <v>2000</v>
      </c>
      <c r="D10">
        <v>14000</v>
      </c>
    </row>
    <row r="11" spans="1:4" ht="15">
      <c r="A11">
        <v>310</v>
      </c>
      <c r="B11">
        <v>18000</v>
      </c>
      <c r="C11">
        <v>700000</v>
      </c>
      <c r="D11">
        <v>20000</v>
      </c>
    </row>
    <row r="12" spans="1:16" ht="15">
      <c r="A12">
        <v>340</v>
      </c>
      <c r="B12">
        <v>67610</v>
      </c>
      <c r="C12">
        <v>1750</v>
      </c>
      <c r="D12">
        <v>237600</v>
      </c>
      <c r="E12">
        <v>8000</v>
      </c>
      <c r="F12">
        <v>43000</v>
      </c>
      <c r="G12">
        <v>15000</v>
      </c>
      <c r="H12">
        <v>8000</v>
      </c>
      <c r="I12">
        <v>38800</v>
      </c>
      <c r="J12">
        <v>25000</v>
      </c>
      <c r="K12">
        <v>5000</v>
      </c>
      <c r="L12">
        <v>7150</v>
      </c>
      <c r="M12">
        <v>6490</v>
      </c>
      <c r="N12">
        <v>1750</v>
      </c>
      <c r="O12">
        <v>95000</v>
      </c>
      <c r="P12">
        <v>10000</v>
      </c>
    </row>
    <row r="13" spans="1:2" ht="15">
      <c r="A13">
        <v>200</v>
      </c>
      <c r="B13">
        <v>20920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2020-09-30T06:52:53Z</cp:lastPrinted>
  <dcterms:created xsi:type="dcterms:W3CDTF">2006-09-28T05:33:49Z</dcterms:created>
  <dcterms:modified xsi:type="dcterms:W3CDTF">2022-12-29T01:17:21Z</dcterms:modified>
  <cp:category/>
  <cp:version/>
  <cp:contentType/>
  <cp:contentStatus/>
</cp:coreProperties>
</file>